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755" tabRatio="738"/>
  </bookViews>
  <sheets>
    <sheet name="PERF. GEN. SUM" sheetId="1" r:id="rId1"/>
    <sheet name="REC. EXP. MIN &amp; DEPT" sheetId="3" r:id="rId2"/>
    <sheet name="REC. EXP. BOARD &amp; PARAST." sheetId="4" r:id="rId3"/>
    <sheet name="CONSOL. REV. FUND. CH." sheetId="5" r:id="rId4"/>
    <sheet name="Sheet7" sheetId="7" state="hidden" r:id="rId5"/>
    <sheet name="CAP. EXP. SUM" sheetId="8" r:id="rId6"/>
  </sheets>
  <externalReferences>
    <externalReference r:id="rId7"/>
  </externalReferences>
  <definedNames>
    <definedName name="_xlnm.Print_Area" localSheetId="5">'CAP. EXP. SUM'!$A$1:$F$39</definedName>
    <definedName name="_xlnm.Print_Area" localSheetId="0">'PERF. GEN. SUM'!$A$1:$F$23</definedName>
    <definedName name="_xlnm.Print_Area" localSheetId="2">'REC. EXP. BOARD &amp; PARAST.'!$A$1:$H$77</definedName>
    <definedName name="_xlnm.Print_Area" localSheetId="1">'REC. EXP. MIN &amp; DEPT'!$A$1:$H$48</definedName>
  </definedNames>
  <calcPr calcId="152511"/>
</workbook>
</file>

<file path=xl/calcChain.xml><?xml version="1.0" encoding="utf-8"?>
<calcChain xmlns="http://schemas.openxmlformats.org/spreadsheetml/2006/main">
  <c r="D17" i="1" l="1"/>
  <c r="C19" i="1"/>
  <c r="C23" i="1" s="1"/>
  <c r="F14" i="1"/>
  <c r="F15" i="1"/>
  <c r="F16" i="1"/>
  <c r="F4" i="1"/>
  <c r="F5" i="1"/>
  <c r="F6" i="1"/>
  <c r="F44" i="3" l="1"/>
  <c r="E38" i="8" l="1"/>
  <c r="E34" i="8"/>
  <c r="E32" i="8"/>
  <c r="E30" i="8"/>
  <c r="E29" i="8"/>
  <c r="E27" i="8"/>
  <c r="E26" i="8"/>
  <c r="E23" i="8"/>
  <c r="E22" i="8"/>
  <c r="E20" i="8"/>
  <c r="E18" i="8"/>
  <c r="E17" i="8"/>
  <c r="E15" i="8"/>
  <c r="E14" i="8"/>
  <c r="E12" i="8"/>
  <c r="E11" i="8"/>
  <c r="E9" i="8"/>
  <c r="E8" i="8"/>
  <c r="E7" i="8"/>
  <c r="E6" i="8"/>
  <c r="E5" i="8"/>
  <c r="E4" i="8"/>
  <c r="E22" i="5"/>
  <c r="E21" i="5"/>
  <c r="E20" i="5"/>
  <c r="E19" i="5"/>
  <c r="E16" i="5"/>
  <c r="E15" i="5"/>
  <c r="E14" i="5"/>
  <c r="E13" i="5"/>
  <c r="E12" i="5"/>
  <c r="E10" i="5"/>
  <c r="E9" i="5"/>
  <c r="E8" i="5"/>
  <c r="E7" i="5"/>
  <c r="E6" i="5"/>
  <c r="E5" i="5"/>
  <c r="G76" i="4" l="1"/>
  <c r="G74" i="4"/>
  <c r="G72" i="4"/>
  <c r="G71" i="4"/>
  <c r="G70" i="4"/>
  <c r="G68" i="4"/>
  <c r="G67" i="4"/>
  <c r="G63" i="4"/>
  <c r="G62" i="4"/>
  <c r="G61" i="4"/>
  <c r="G60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0" i="4"/>
  <c r="G19" i="4"/>
  <c r="G18" i="4"/>
  <c r="G17" i="4"/>
  <c r="G15" i="4"/>
  <c r="G14" i="4"/>
  <c r="G13" i="4"/>
  <c r="G12" i="4"/>
  <c r="G11" i="4"/>
  <c r="G10" i="4"/>
  <c r="G9" i="4"/>
  <c r="G45" i="3" l="1"/>
  <c r="G41" i="3" l="1"/>
  <c r="G40" i="3"/>
  <c r="G39" i="3"/>
  <c r="G38" i="3"/>
  <c r="G37" i="3"/>
  <c r="G36" i="3"/>
  <c r="G35" i="3"/>
  <c r="G34" i="3"/>
  <c r="G33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F77" i="4" l="1"/>
  <c r="E15" i="3"/>
  <c r="F46" i="3" l="1"/>
  <c r="G46" i="3" s="1"/>
  <c r="G77" i="4"/>
  <c r="F47" i="3"/>
  <c r="G47" i="3" s="1"/>
  <c r="G44" i="3"/>
  <c r="D25" i="8"/>
  <c r="E25" i="8" s="1"/>
  <c r="G42" i="3" l="1"/>
  <c r="C37" i="8" l="1"/>
  <c r="C25" i="8"/>
  <c r="C21" i="8"/>
  <c r="D77" i="4"/>
  <c r="E76" i="4"/>
  <c r="H76" i="4" s="1"/>
  <c r="E75" i="4"/>
  <c r="H75" i="4" s="1"/>
  <c r="E59" i="4"/>
  <c r="E60" i="4"/>
  <c r="E61" i="4"/>
  <c r="E62" i="4"/>
  <c r="E63" i="4"/>
  <c r="E64" i="4"/>
  <c r="E65" i="4"/>
  <c r="E66" i="4"/>
  <c r="E67" i="4"/>
  <c r="E69" i="4"/>
  <c r="E70" i="4"/>
  <c r="E71" i="4"/>
  <c r="E72" i="4"/>
  <c r="E73" i="4"/>
  <c r="E74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25" i="4"/>
  <c r="E26" i="4"/>
  <c r="E16" i="4"/>
  <c r="E17" i="4"/>
  <c r="E18" i="4"/>
  <c r="E19" i="4"/>
  <c r="E20" i="4"/>
  <c r="E21" i="4"/>
  <c r="E22" i="4"/>
  <c r="E23" i="4"/>
  <c r="E24" i="4"/>
  <c r="E10" i="4"/>
  <c r="E11" i="4"/>
  <c r="E12" i="4"/>
  <c r="E13" i="4"/>
  <c r="E14" i="4"/>
  <c r="E15" i="4"/>
  <c r="E9" i="4"/>
  <c r="D44" i="3"/>
  <c r="C44" i="3"/>
  <c r="E42" i="3"/>
  <c r="H42" i="3" s="1"/>
  <c r="E38" i="3"/>
  <c r="E39" i="3"/>
  <c r="E40" i="3"/>
  <c r="E41" i="3"/>
  <c r="E43" i="3"/>
  <c r="E45" i="3"/>
  <c r="E46" i="3"/>
  <c r="E29" i="3"/>
  <c r="E30" i="3"/>
  <c r="E31" i="3"/>
  <c r="E33" i="3"/>
  <c r="E34" i="3"/>
  <c r="E35" i="3"/>
  <c r="E36" i="3"/>
  <c r="E37" i="3"/>
  <c r="E21" i="3"/>
  <c r="E22" i="3"/>
  <c r="E23" i="3"/>
  <c r="E24" i="3"/>
  <c r="E25" i="3"/>
  <c r="E26" i="3"/>
  <c r="E27" i="3"/>
  <c r="E28" i="3"/>
  <c r="E12" i="3"/>
  <c r="E13" i="3"/>
  <c r="E14" i="3"/>
  <c r="E16" i="3"/>
  <c r="E17" i="3"/>
  <c r="E18" i="3"/>
  <c r="E19" i="3"/>
  <c r="E20" i="3"/>
  <c r="E9" i="3"/>
  <c r="E10" i="3"/>
  <c r="E11" i="3"/>
  <c r="E8" i="3"/>
  <c r="E77" i="4" l="1"/>
  <c r="E44" i="3"/>
  <c r="B19" i="1"/>
  <c r="B17" i="1"/>
  <c r="F17" i="1" s="1"/>
  <c r="F11" i="5" l="1"/>
  <c r="F15" i="5"/>
  <c r="F17" i="5"/>
  <c r="F18" i="5"/>
  <c r="F9" i="5"/>
  <c r="F8" i="5" l="1"/>
  <c r="F22" i="5"/>
  <c r="F21" i="5"/>
  <c r="F20" i="5"/>
  <c r="F19" i="5"/>
  <c r="F16" i="5"/>
  <c r="F14" i="5"/>
  <c r="F13" i="5"/>
  <c r="F12" i="5"/>
  <c r="F10" i="5"/>
  <c r="F7" i="5"/>
  <c r="F6" i="5"/>
  <c r="F5" i="5"/>
  <c r="F31" i="8" l="1"/>
  <c r="F32" i="8"/>
  <c r="F33" i="8"/>
  <c r="F35" i="8"/>
  <c r="F36" i="8"/>
  <c r="F24" i="8"/>
  <c r="F28" i="8"/>
  <c r="F16" i="8"/>
  <c r="F17" i="8"/>
  <c r="F13" i="8"/>
  <c r="F14" i="8"/>
  <c r="F38" i="8"/>
  <c r="F34" i="8"/>
  <c r="F30" i="8"/>
  <c r="F29" i="8"/>
  <c r="F27" i="8"/>
  <c r="F26" i="8"/>
  <c r="F23" i="8"/>
  <c r="F22" i="8"/>
  <c r="F20" i="8"/>
  <c r="F18" i="8"/>
  <c r="F15" i="8"/>
  <c r="F12" i="8"/>
  <c r="F11" i="8"/>
  <c r="F9" i="8"/>
  <c r="F8" i="8"/>
  <c r="F7" i="8"/>
  <c r="F6" i="8"/>
  <c r="F5" i="8"/>
  <c r="F4" i="8"/>
  <c r="H73" i="4"/>
  <c r="H65" i="4"/>
  <c r="H66" i="4"/>
  <c r="H69" i="4"/>
  <c r="H64" i="4"/>
  <c r="H59" i="4"/>
  <c r="H43" i="4"/>
  <c r="H21" i="4"/>
  <c r="H16" i="4"/>
  <c r="H74" i="4"/>
  <c r="H72" i="4"/>
  <c r="H71" i="4"/>
  <c r="H70" i="4"/>
  <c r="H68" i="4"/>
  <c r="H67" i="4"/>
  <c r="H63" i="4"/>
  <c r="H62" i="4"/>
  <c r="H61" i="4"/>
  <c r="H60" i="4"/>
  <c r="H43" i="3" l="1"/>
  <c r="H34" i="3"/>
  <c r="E6" i="1" l="1"/>
  <c r="E14" i="1" l="1"/>
  <c r="D23" i="5"/>
  <c r="E23" i="5" s="1"/>
  <c r="D37" i="8" l="1"/>
  <c r="E37" i="8" s="1"/>
  <c r="F25" i="8"/>
  <c r="D21" i="8"/>
  <c r="E21" i="8" s="1"/>
  <c r="D10" i="8"/>
  <c r="E10" i="8" s="1"/>
  <c r="C10" i="8"/>
  <c r="C77" i="4"/>
  <c r="H77" i="4" s="1"/>
  <c r="E47" i="3"/>
  <c r="C17" i="1"/>
  <c r="D39" i="8" l="1"/>
  <c r="E39" i="8" s="1"/>
  <c r="F21" i="8"/>
  <c r="F37" i="8"/>
  <c r="F10" i="8"/>
  <c r="C23" i="5"/>
  <c r="F23" i="5" s="1"/>
  <c r="B23" i="1"/>
  <c r="F39" i="8" l="1"/>
  <c r="H23" i="4"/>
  <c r="H22" i="4"/>
  <c r="H20" i="4"/>
  <c r="H19" i="4"/>
  <c r="H18" i="4"/>
  <c r="H17" i="4"/>
  <c r="H15" i="4"/>
  <c r="H14" i="4"/>
  <c r="H13" i="4"/>
  <c r="H12" i="4"/>
  <c r="H11" i="4"/>
  <c r="H10" i="4"/>
  <c r="H9" i="4"/>
  <c r="H24" i="4" l="1"/>
  <c r="H26" i="4"/>
  <c r="H28" i="4"/>
  <c r="H32" i="4"/>
  <c r="H34" i="4"/>
  <c r="H38" i="4"/>
  <c r="H40" i="4"/>
  <c r="H42" i="4"/>
  <c r="H45" i="4"/>
  <c r="H49" i="4"/>
  <c r="H51" i="4"/>
  <c r="H53" i="4"/>
  <c r="H55" i="4"/>
  <c r="H25" i="4"/>
  <c r="H27" i="4"/>
  <c r="H29" i="4"/>
  <c r="H31" i="4"/>
  <c r="H33" i="4"/>
  <c r="H35" i="4"/>
  <c r="H37" i="4"/>
  <c r="H39" i="4"/>
  <c r="H41" i="4"/>
  <c r="H44" i="4"/>
  <c r="H46" i="4"/>
  <c r="H48" i="4"/>
  <c r="H50" i="4"/>
  <c r="H52" i="4"/>
  <c r="H54" i="4"/>
  <c r="H56" i="4"/>
  <c r="H58" i="4"/>
  <c r="H30" i="4"/>
  <c r="H36" i="4"/>
  <c r="H47" i="4"/>
  <c r="H57" i="4"/>
  <c r="H46" i="3"/>
  <c r="H45" i="3"/>
  <c r="H44" i="3"/>
  <c r="H41" i="3"/>
  <c r="H40" i="3"/>
  <c r="H39" i="3"/>
  <c r="H38" i="3"/>
  <c r="H37" i="3"/>
  <c r="H36" i="3"/>
  <c r="H35" i="3"/>
  <c r="H33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47" i="3" l="1"/>
  <c r="E15" i="1" l="1"/>
  <c r="E4" i="1"/>
  <c r="E16" i="1"/>
  <c r="D20" i="1"/>
  <c r="D22" i="1"/>
  <c r="D21" i="1"/>
  <c r="D19" i="1" l="1"/>
  <c r="E19" i="1" s="1"/>
  <c r="E22" i="1"/>
  <c r="F22" i="1"/>
  <c r="E21" i="1"/>
  <c r="F21" i="1"/>
  <c r="E20" i="1"/>
  <c r="F20" i="1"/>
  <c r="E5" i="1"/>
  <c r="F19" i="1" l="1"/>
  <c r="E3" i="1"/>
  <c r="F3" i="1"/>
  <c r="E17" i="1" l="1"/>
  <c r="D23" i="1"/>
  <c r="E23" i="1" s="1"/>
  <c r="F23" i="1" l="1"/>
</calcChain>
</file>

<file path=xl/sharedStrings.xml><?xml version="1.0" encoding="utf-8"?>
<sst xmlns="http://schemas.openxmlformats.org/spreadsheetml/2006/main" count="366" uniqueCount="314">
  <si>
    <t>BALANCE 2020</t>
  </si>
  <si>
    <t>INTERNALLY GENERATED REVENUE</t>
  </si>
  <si>
    <t>STATUTORY ALLOCATION</t>
  </si>
  <si>
    <t>VALUE ADDED TAX</t>
  </si>
  <si>
    <t>OPENING BANK BALANCE</t>
  </si>
  <si>
    <t>INTERNAL LOANS</t>
  </si>
  <si>
    <t>a) CBN/AADS/Intervention</t>
  </si>
  <si>
    <t>f) CBN Small Medium Entr. Dev. Fund (MSMEDF)</t>
  </si>
  <si>
    <t>Commercial Bank Loan for Solid Mineral Sector</t>
  </si>
  <si>
    <t>Bank Loan for Hotels Rehabilitation</t>
  </si>
  <si>
    <t>BOI Real Sector Funds</t>
  </si>
  <si>
    <t>EXTERNAL LOANS (RAAMP etc)</t>
  </si>
  <si>
    <t>GRANTS</t>
  </si>
  <si>
    <t>MISCELLANEOUS</t>
  </si>
  <si>
    <t>TOTAL REVENUE</t>
  </si>
  <si>
    <t>EXPENDITURE</t>
  </si>
  <si>
    <t>Recurrent Expenditure</t>
  </si>
  <si>
    <t>Personnel Cost</t>
  </si>
  <si>
    <t>Overhead Cost</t>
  </si>
  <si>
    <t>Capital Expenditure</t>
  </si>
  <si>
    <t>TOTAL EXPENDITURE</t>
  </si>
  <si>
    <t>DESCRIPTION</t>
  </si>
  <si>
    <t>BALANCE</t>
  </si>
  <si>
    <t>TOTAL</t>
  </si>
  <si>
    <t>KEBBI STATE</t>
  </si>
  <si>
    <t>2020 BUDGET</t>
  </si>
  <si>
    <t>RECURRENT EXPENDITURES ESTIMATES</t>
  </si>
  <si>
    <t>SUMMARY</t>
  </si>
  <si>
    <t>Administrative Code</t>
  </si>
  <si>
    <t>Ministries and Departments</t>
  </si>
  <si>
    <t xml:space="preserve">Overhead Cost </t>
  </si>
  <si>
    <t>Balance</t>
  </si>
  <si>
    <t>011100100100</t>
  </si>
  <si>
    <t>Government House</t>
  </si>
  <si>
    <t>011100100200</t>
  </si>
  <si>
    <t>Deputy Governor's Office</t>
  </si>
  <si>
    <t>011101700100</t>
  </si>
  <si>
    <t>Cabinet Affairs Department</t>
  </si>
  <si>
    <t>011101800100</t>
  </si>
  <si>
    <t>Special Services Deparment</t>
  </si>
  <si>
    <t>011101300100</t>
  </si>
  <si>
    <t>Administration Department</t>
  </si>
  <si>
    <t>055100100100</t>
  </si>
  <si>
    <t>014000100200</t>
  </si>
  <si>
    <t>Local Govt. Audit</t>
  </si>
  <si>
    <t>012500500100</t>
  </si>
  <si>
    <t>Establishment Training &amp; Pension</t>
  </si>
  <si>
    <t>025300100100</t>
  </si>
  <si>
    <t>Ministry of Lands &amp; Housing</t>
  </si>
  <si>
    <t>011111300100</t>
  </si>
  <si>
    <t>Directorate of Protocol</t>
  </si>
  <si>
    <t>021500100100</t>
  </si>
  <si>
    <t>Ministry of Agriculture and Natural resources</t>
  </si>
  <si>
    <t>022200100100</t>
  </si>
  <si>
    <t>Ministry of Commerce and Industry</t>
  </si>
  <si>
    <t>051700100100</t>
  </si>
  <si>
    <t>Ministry of Education</t>
  </si>
  <si>
    <t>051900100100</t>
  </si>
  <si>
    <t>Min. of Higher Education.</t>
  </si>
  <si>
    <t>Ministry of Finance</t>
  </si>
  <si>
    <t>022000300100</t>
  </si>
  <si>
    <t>022000700100</t>
  </si>
  <si>
    <t>Accountant General's Office</t>
  </si>
  <si>
    <t>052100100100</t>
  </si>
  <si>
    <t>Ministry of Health</t>
  </si>
  <si>
    <t>012300100100</t>
  </si>
  <si>
    <t>051300100100</t>
  </si>
  <si>
    <t>Ministry of Youths &amp; Sports</t>
  </si>
  <si>
    <t>032600100100</t>
  </si>
  <si>
    <t>Ministry of Justice</t>
  </si>
  <si>
    <t>023400100100</t>
  </si>
  <si>
    <t>Ministry of Works and Transport</t>
  </si>
  <si>
    <t>025200100100</t>
  </si>
  <si>
    <t>051400100100</t>
  </si>
  <si>
    <t>JUDICIARY:-</t>
  </si>
  <si>
    <t>032605100100</t>
  </si>
  <si>
    <t>High Court of Justice</t>
  </si>
  <si>
    <t>032605300100</t>
  </si>
  <si>
    <t>Sharia Court</t>
  </si>
  <si>
    <t>031801100100</t>
  </si>
  <si>
    <t>Judicial Service Commission</t>
  </si>
  <si>
    <t>053500100100</t>
  </si>
  <si>
    <t>Ministry of Environment</t>
  </si>
  <si>
    <t>014000100100</t>
  </si>
  <si>
    <t>Office of the Auditor General</t>
  </si>
  <si>
    <t>014700100100</t>
  </si>
  <si>
    <t>Civil Service Commission</t>
  </si>
  <si>
    <t>Fiscal Responsibility Commission</t>
  </si>
  <si>
    <t>021600100100</t>
  </si>
  <si>
    <t>023400200100</t>
  </si>
  <si>
    <t>Office of the Surveyor General</t>
  </si>
  <si>
    <t>TOTAL:-</t>
  </si>
  <si>
    <t>Subvention</t>
  </si>
  <si>
    <t>Total:-</t>
  </si>
  <si>
    <t>Transfer to Capital</t>
  </si>
  <si>
    <t>Boards/Parastatals</t>
  </si>
  <si>
    <t>025305300100</t>
  </si>
  <si>
    <t>K U D A</t>
  </si>
  <si>
    <t>012300400100</t>
  </si>
  <si>
    <t>Kebbi Radio</t>
  </si>
  <si>
    <t>051701900100</t>
  </si>
  <si>
    <t>College of Education Argungu</t>
  </si>
  <si>
    <t>051701800100</t>
  </si>
  <si>
    <t>State Polytechnic, Dakingari</t>
  </si>
  <si>
    <t>051705600100</t>
  </si>
  <si>
    <t>Kebbi State Scholarship Board</t>
  </si>
  <si>
    <t>011103800100</t>
  </si>
  <si>
    <t>Pilgrims Welfare Agency</t>
  </si>
  <si>
    <t>Hospital Management</t>
  </si>
  <si>
    <t>011102700100</t>
  </si>
  <si>
    <t>023100300100</t>
  </si>
  <si>
    <t>Rural Electricity Board</t>
  </si>
  <si>
    <t>025210200100</t>
  </si>
  <si>
    <t>Water Board</t>
  </si>
  <si>
    <t>022000800100</t>
  </si>
  <si>
    <t>Board of Internal Revenue</t>
  </si>
  <si>
    <t>021502100100</t>
  </si>
  <si>
    <t>College of Agriculture Zuru</t>
  </si>
  <si>
    <t>051703100100</t>
  </si>
  <si>
    <t>Usman Danfodio University</t>
  </si>
  <si>
    <t>032600200100</t>
  </si>
  <si>
    <t>Law Reform Commission</t>
  </si>
  <si>
    <t>021510200100</t>
  </si>
  <si>
    <t>012300200100</t>
  </si>
  <si>
    <t>Kebbi State History Bureau</t>
  </si>
  <si>
    <t>051701000100</t>
  </si>
  <si>
    <t>Agency for Adult Education</t>
  </si>
  <si>
    <t>051700800100</t>
  </si>
  <si>
    <t>State Library Board</t>
  </si>
  <si>
    <t>011102100100</t>
  </si>
  <si>
    <t>Liaison Office Abuja</t>
  </si>
  <si>
    <t>011102900100</t>
  </si>
  <si>
    <t>Liaison Office Lagos</t>
  </si>
  <si>
    <t>011102200100</t>
  </si>
  <si>
    <t>Liaison Office Kaduna</t>
  </si>
  <si>
    <t>011102300100</t>
  </si>
  <si>
    <t>Liaison Office Sokoto</t>
  </si>
  <si>
    <t>052102600100</t>
  </si>
  <si>
    <t>Sir Yahaya Memorial Hospital</t>
  </si>
  <si>
    <t>051702600100</t>
  </si>
  <si>
    <t>025301000100</t>
  </si>
  <si>
    <t>State Housing Corporation</t>
  </si>
  <si>
    <t>051705700100</t>
  </si>
  <si>
    <t>051702800100</t>
  </si>
  <si>
    <t>012300300100</t>
  </si>
  <si>
    <t>Kebbi Television</t>
  </si>
  <si>
    <t>025305600100</t>
  </si>
  <si>
    <t>State Manpower Committee</t>
  </si>
  <si>
    <t>011102400100</t>
  </si>
  <si>
    <t>State Preaching Board</t>
  </si>
  <si>
    <t>025210300100</t>
  </si>
  <si>
    <t>RUWATSAN</t>
  </si>
  <si>
    <t>052110600100</t>
  </si>
  <si>
    <t>School of Health Technology Jega</t>
  </si>
  <si>
    <t>053501600100</t>
  </si>
  <si>
    <t>011103600100</t>
  </si>
  <si>
    <t>052110500100</t>
  </si>
  <si>
    <t>011103500100</t>
  </si>
  <si>
    <t>Local Govt. Pension Board</t>
  </si>
  <si>
    <t>022205200100</t>
  </si>
  <si>
    <t>Tourisms Board</t>
  </si>
  <si>
    <t>021510900100</t>
  </si>
  <si>
    <t>Forestry II Project</t>
  </si>
  <si>
    <t>014800100100</t>
  </si>
  <si>
    <t>022205300100</t>
  </si>
  <si>
    <t>Birnin Kebbi Central Market</t>
  </si>
  <si>
    <t>021511000100</t>
  </si>
  <si>
    <t>KASCOM</t>
  </si>
  <si>
    <t>052110400100</t>
  </si>
  <si>
    <t>School of Nursing and Midwifery</t>
  </si>
  <si>
    <t>011102500100</t>
  </si>
  <si>
    <t>Religious Affairs</t>
  </si>
  <si>
    <t>025305500100</t>
  </si>
  <si>
    <t>Kebbi State PFMU</t>
  </si>
  <si>
    <t>011100800100</t>
  </si>
  <si>
    <t>051400200100</t>
  </si>
  <si>
    <t>Social Security Welfare Fund</t>
  </si>
  <si>
    <t>051700300100</t>
  </si>
  <si>
    <t>051702700100</t>
  </si>
  <si>
    <t>Abdullahi Fodio Islamic Centre</t>
  </si>
  <si>
    <t>051702100100</t>
  </si>
  <si>
    <t>Kebbi State University, Aliero</t>
  </si>
  <si>
    <t>052100300100</t>
  </si>
  <si>
    <t>011103300100</t>
  </si>
  <si>
    <t>State Agen. For Control  of AIDS/HIV</t>
  </si>
  <si>
    <t>011101000100</t>
  </si>
  <si>
    <t>Due Process</t>
  </si>
  <si>
    <t>011102100900</t>
  </si>
  <si>
    <t>Kebbi State Contributory Pension Board</t>
  </si>
  <si>
    <t>055100200100</t>
  </si>
  <si>
    <t>023400500100</t>
  </si>
  <si>
    <t>Sir, Ahmadu Bello Inter. Airport</t>
  </si>
  <si>
    <t>022000400100</t>
  </si>
  <si>
    <t>KBS Bureau of Statistics</t>
  </si>
  <si>
    <t>052110700100</t>
  </si>
  <si>
    <t>Community and Social Development Project (CSDP)</t>
  </si>
  <si>
    <t>022000500100</t>
  </si>
  <si>
    <t>Micro Finance Banks  Operations</t>
  </si>
  <si>
    <t>011200300100</t>
  </si>
  <si>
    <t>House of Assembly</t>
  </si>
  <si>
    <t>011200400100</t>
  </si>
  <si>
    <t>House of Assembly Service Commission</t>
  </si>
  <si>
    <t>022000600100</t>
  </si>
  <si>
    <t>052110300100</t>
  </si>
  <si>
    <t>Kebbi Medical Centre Kalgo</t>
  </si>
  <si>
    <t>051701200100</t>
  </si>
  <si>
    <t>School of Handicap</t>
  </si>
  <si>
    <t>021510300100</t>
  </si>
  <si>
    <t>RAMP</t>
  </si>
  <si>
    <t>KECHEMA</t>
  </si>
  <si>
    <t>KEBBI STATE GOVERNMENT
2020 BUDGET
CONSOLIDATED REVENUE FUND CHARGES</t>
  </si>
  <si>
    <t>JUDICIARY: HIGH COURT</t>
  </si>
  <si>
    <t>SHARIA COURT OF APPEAL</t>
  </si>
  <si>
    <t>OFFICE OF THE AUDITOR GENERAL</t>
  </si>
  <si>
    <t>CIVIL SERVICE COMMISSION</t>
  </si>
  <si>
    <t>JUDICIARY SERVICE COMMISSION</t>
  </si>
  <si>
    <t>LAW REFORM COMMISSION</t>
  </si>
  <si>
    <t>LOCAL GOVERNMENT AUDIT</t>
  </si>
  <si>
    <t>STATE INDEPENDENT ELECTORAL COMMISSION</t>
  </si>
  <si>
    <t>PENSION AND GRATUITIES</t>
  </si>
  <si>
    <t>PAYMENT OF ALLOWANCE TO BOARD MEMBERS</t>
  </si>
  <si>
    <t>STATE CONTRIBUTORY PENSION COMMISSION</t>
  </si>
  <si>
    <t>FISCAL RESPONSIBILITY COMMISSION</t>
  </si>
  <si>
    <t xml:space="preserve">EXTERNAL LOANS REPAYMENT </t>
  </si>
  <si>
    <t xml:space="preserve">INTERNAL LOANS REPAYMENT </t>
  </si>
  <si>
    <t>SUNDRY CONTRIBUTIONS</t>
  </si>
  <si>
    <t>STAFF LOAN ACCOUNT</t>
  </si>
  <si>
    <t>MINISTRY/PARASTATALS</t>
  </si>
  <si>
    <t>ECONOMIC SECTOR - SUB TOTAL</t>
  </si>
  <si>
    <t>SOCIAL SECTOR - SUB TOTAL</t>
  </si>
  <si>
    <t>ENVIRONMENTAL SECTOR - SUB TOTAL</t>
  </si>
  <si>
    <t>012500100100</t>
  </si>
  <si>
    <t>012400700100</t>
  </si>
  <si>
    <t>022000100100</t>
  </si>
  <si>
    <t>ADMINISTRATION SECTOR - SUB TOTAL</t>
  </si>
  <si>
    <t>011103000100</t>
  </si>
  <si>
    <t>GRAND TOTAL</t>
  </si>
  <si>
    <t>LOCAL GOVERNMENT SERVICE COMM</t>
  </si>
  <si>
    <t>HOUSE OF ASSEMBLY SERVICE COMM</t>
  </si>
  <si>
    <t>KEBBI STATE GOVERNMENT
2020 ESTIMATES
RECURRENT EXPENDITURE SUMMARY</t>
  </si>
  <si>
    <t>Ministry of Budget &amp; Economic Planning</t>
  </si>
  <si>
    <t>Ministry of  Local Government and Chieft. Affairs</t>
  </si>
  <si>
    <t>Ministry of Information and Culture</t>
  </si>
  <si>
    <t>Ministry of Water Resources and Rural Dev.</t>
  </si>
  <si>
    <t>Ministry of Women Affairs and Social Dev.</t>
  </si>
  <si>
    <t>Local Government Service Commission</t>
  </si>
  <si>
    <t>Ministry of Animal Health Husb. and Fisheries</t>
  </si>
  <si>
    <t>Consolidated Revenue Fund Charges</t>
  </si>
  <si>
    <t>National Youth Service Corps (NYSC)</t>
  </si>
  <si>
    <t>Kebbi Agric and Rural Dev. Authority (KARDA)</t>
  </si>
  <si>
    <t>Arabic &amp; Islamic Education Board (AIEB)</t>
  </si>
  <si>
    <t>Secondary Schools Management Board</t>
  </si>
  <si>
    <t>College of Preliminary Studies Yauri</t>
  </si>
  <si>
    <t>Kebbi State Environmental Protection Agency</t>
  </si>
  <si>
    <t>Primary School Staff Pension Board</t>
  </si>
  <si>
    <t>State Independent Electoral Commission</t>
  </si>
  <si>
    <t>Community Directed Treatment Interv. (CDTI)</t>
  </si>
  <si>
    <t>Kebbi State Emmergency Mgt. Agency (SEMA)</t>
  </si>
  <si>
    <t>State Universal Basic  Edu. Board (SUBEB)</t>
  </si>
  <si>
    <t>Primary Health Care Dev. Agency</t>
  </si>
  <si>
    <t>Kebbi State Council of Chiefs</t>
  </si>
  <si>
    <t xml:space="preserve">Youth Emp.  Social Support operation (YESSO)  </t>
  </si>
  <si>
    <t>Ministry of Agriculture</t>
  </si>
  <si>
    <t>Ministry of Commerce and Industries</t>
  </si>
  <si>
    <t>Rural Electrification Board</t>
  </si>
  <si>
    <t>Ministry of Basic and Secondary Education</t>
  </si>
  <si>
    <t>Ministry of High Education</t>
  </si>
  <si>
    <t>Kebbi State University Aliero</t>
  </si>
  <si>
    <t>State Universal Basic Education Board</t>
  </si>
  <si>
    <t>Primary Health Care Development Agency</t>
  </si>
  <si>
    <t>Ministry of Information</t>
  </si>
  <si>
    <t>Ministry of Youth and Social Dev.</t>
  </si>
  <si>
    <t>Ministry of Water Resources and Roral Dev.</t>
  </si>
  <si>
    <t>Ministry of Lands and Housing</t>
  </si>
  <si>
    <t>Office of the Secretary to the State Government</t>
  </si>
  <si>
    <t>General Admin</t>
  </si>
  <si>
    <t>Fire Service</t>
  </si>
  <si>
    <t>Ministry of Budget and Economic Planning</t>
  </si>
  <si>
    <t>High Courts</t>
  </si>
  <si>
    <t>Sharia Courts</t>
  </si>
  <si>
    <t>Ministry of Women Affaris and Social Dev.</t>
  </si>
  <si>
    <t>Kebbi State House of Assembly</t>
  </si>
  <si>
    <t>Contingency Fund</t>
  </si>
  <si>
    <t>Ministry of Animal Health Husb. and Fishries</t>
  </si>
  <si>
    <t>Ministry for Local Govt. and Chieftaincy Affaris</t>
  </si>
  <si>
    <t>Kebbi State House of Assembly Service Comm.</t>
  </si>
  <si>
    <t xml:space="preserve">                                                                            KEBBI STATE GOVERNMENT
                                                                                     2020 ESTIMATES
                                                                        CAPITAL EXPENDITURE SUMMARY</t>
  </si>
  <si>
    <t>Family Homes Fund Housing Loans</t>
  </si>
  <si>
    <t>Ministry of Information and Communication Technology</t>
  </si>
  <si>
    <t>NCWS</t>
  </si>
  <si>
    <t>SDGS</t>
  </si>
  <si>
    <t>REVIEWED ESTIMATE 2020</t>
  </si>
  <si>
    <t xml:space="preserve"> REVIEWED ESTIMATE 
2020</t>
  </si>
  <si>
    <t>Total Reviewed Estimates
2020</t>
  </si>
  <si>
    <t>052110200100</t>
  </si>
  <si>
    <t>025000100100</t>
  </si>
  <si>
    <t>011104000100</t>
  </si>
  <si>
    <t>052110800100</t>
  </si>
  <si>
    <t>011102800100</t>
  </si>
  <si>
    <t>012300800100</t>
  </si>
  <si>
    <t>State Agency for Control of AIDS</t>
  </si>
  <si>
    <t>Kebbi State Health System Devlopment project 11</t>
  </si>
  <si>
    <t>KEBBI STATE GOVERNMENT
2020 REVENUE AND EXPENDITURES
FOURTH QUARTER BUDGET PERFORMANCE REPORT OCT. TO DEC.
GENERAL SUMMARY</t>
  </si>
  <si>
    <t>ACTUAL  OCT - DEC</t>
  </si>
  <si>
    <t>CUMMULATIVE (JAN - DEC)</t>
  </si>
  <si>
    <t>EXPENDITURE 2020
OCT - DEC</t>
  </si>
  <si>
    <t>Cummulative (Jan-Dec)</t>
  </si>
  <si>
    <t>Actual Expenditure (Oct.-Dec. 2020)</t>
  </si>
  <si>
    <t>Actual Expenditure Oct.-Dec. 2020</t>
  </si>
  <si>
    <t>Cummulative (Jan-Dec 2020)</t>
  </si>
  <si>
    <t>ACTUAL 2020
OCT..-DEC.</t>
  </si>
  <si>
    <t>FOURTH QUARTER BUDGET PERFORMANCE REPORT (OCT-DEC.)</t>
  </si>
  <si>
    <t>PERCENTAGE PERFORMANCE (%)</t>
  </si>
  <si>
    <t>FOURTH QUARTER BUDGET PERFORMANCE REPORT (OCT - DEC)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</si>
</sst>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-* #,##0_-;\-* #,##0_-;_-* &quot;-&quot;??_-;_-@_-"/>
    <numFmt numFmtId="166" formatCode="_(* #,##0.0_);_(* \(#,##0.0\);_(* &quot;-&quot;?_);_(@_)"/>
    <numFmt numFmtId="167" formatCode="_(* #,##0_);_(* \(#,##0\);_(* &quot;-&quot;??_);_(@_)"/>
  </numFmts>
  <fonts count="36" x14ac:knownFonts="1">
    <font>
      <sz val="11"/>
      <color theme="1"/>
      <name val="Book Antiqua"/>
      <family val="2"/>
      <scheme val="minor"/>
    </font>
    <font>
      <sz val="11"/>
      <color theme="1"/>
      <name val="Book Antiqua"/>
      <family val="2"/>
      <scheme val="minor"/>
    </font>
    <font>
      <b/>
      <sz val="18"/>
      <color theme="1"/>
      <name val="Book Antiqua"/>
      <family val="2"/>
      <scheme val="minor"/>
    </font>
    <font>
      <sz val="11"/>
      <color theme="1"/>
      <name val="Cambria"/>
      <family val="1"/>
    </font>
    <font>
      <b/>
      <sz val="12"/>
      <color theme="1"/>
      <name val="Calibri"/>
      <family val="2"/>
    </font>
    <font>
      <sz val="12"/>
      <color theme="1"/>
      <name val="Book Antiqua"/>
      <family val="2"/>
      <scheme val="minor"/>
    </font>
    <font>
      <sz val="14"/>
      <color theme="1"/>
      <name val="Book Antiqua"/>
      <family val="2"/>
      <scheme val="minor"/>
    </font>
    <font>
      <b/>
      <sz val="14"/>
      <color theme="1"/>
      <name val="Baskerville Old Face"/>
      <family val="1"/>
    </font>
    <font>
      <b/>
      <u/>
      <sz val="20"/>
      <name val="Baskerville Old Face"/>
      <family val="1"/>
    </font>
    <font>
      <b/>
      <sz val="20"/>
      <name val="Baskerville Old Face"/>
      <family val="1"/>
    </font>
    <font>
      <b/>
      <sz val="14"/>
      <name val="Baskerville Old Face"/>
      <family val="1"/>
    </font>
    <font>
      <b/>
      <sz val="18"/>
      <color theme="1"/>
      <name val="Baskerville Old Face"/>
      <family val="1"/>
    </font>
    <font>
      <b/>
      <sz val="16"/>
      <name val="Baskerville Old Face"/>
      <family val="1"/>
    </font>
    <font>
      <b/>
      <sz val="11"/>
      <color theme="1"/>
      <name val="Century Schoolbook"/>
      <family val="1"/>
    </font>
    <font>
      <sz val="11"/>
      <color theme="1"/>
      <name val="Century Schoolbook"/>
      <family val="1"/>
    </font>
    <font>
      <b/>
      <sz val="14"/>
      <color theme="1"/>
      <name val="Century Schoolbook"/>
      <family val="1"/>
    </font>
    <font>
      <b/>
      <sz val="18"/>
      <name val="Baskerville Old Face"/>
      <family val="1"/>
    </font>
    <font>
      <sz val="14"/>
      <color theme="1"/>
      <name val="Century Schoolbook"/>
      <family val="1"/>
    </font>
    <font>
      <sz val="12"/>
      <name val="Century Schoolbook"/>
      <family val="1"/>
    </font>
    <font>
      <sz val="12"/>
      <color theme="1"/>
      <name val="Century Schoolbook"/>
      <family val="1"/>
    </font>
    <font>
      <b/>
      <sz val="12"/>
      <name val="Century Schoolbook"/>
      <family val="1"/>
    </font>
    <font>
      <b/>
      <sz val="14"/>
      <name val="Century Schoolbook"/>
      <family val="1"/>
    </font>
    <font>
      <b/>
      <sz val="14"/>
      <color theme="1"/>
      <name val="Book Antiqua"/>
      <family val="1"/>
    </font>
    <font>
      <b/>
      <sz val="14"/>
      <color theme="1"/>
      <name val="Book Antiqua"/>
      <family val="1"/>
      <scheme val="minor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4"/>
      <name val="Book Antiqua"/>
      <family val="1"/>
      <scheme val="minor"/>
    </font>
    <font>
      <b/>
      <sz val="16"/>
      <name val="Book Antiqua"/>
      <family val="1"/>
      <scheme val="minor"/>
    </font>
    <font>
      <b/>
      <sz val="12"/>
      <name val="Book Antiqua"/>
      <family val="1"/>
      <scheme val="minor"/>
    </font>
    <font>
      <b/>
      <sz val="18"/>
      <color theme="1"/>
      <name val="Century Schoolbook"/>
      <family val="1"/>
    </font>
    <font>
      <b/>
      <sz val="12"/>
      <color theme="1"/>
      <name val="Century Schoolbook"/>
      <family val="1"/>
    </font>
    <font>
      <b/>
      <sz val="12"/>
      <color theme="1"/>
      <name val="Book Antiqua"/>
      <family val="1"/>
      <scheme val="minor"/>
    </font>
    <font>
      <b/>
      <sz val="18"/>
      <color theme="1"/>
      <name val="Book Antiqua"/>
      <family val="1"/>
    </font>
    <font>
      <sz val="12"/>
      <color theme="1"/>
      <name val="Book Antiqua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0" fillId="0" borderId="0" xfId="0" applyAlignment="1">
      <alignment horizontal="center"/>
    </xf>
    <xf numFmtId="0" fontId="3" fillId="2" borderId="0" xfId="0" applyFont="1" applyFill="1"/>
    <xf numFmtId="0" fontId="0" fillId="2" borderId="0" xfId="0" applyFont="1" applyFill="1"/>
    <xf numFmtId="0" fontId="0" fillId="2" borderId="0" xfId="0" applyFont="1" applyFill="1" applyAlignment="1">
      <alignment horizontal="right" vertical="center"/>
    </xf>
    <xf numFmtId="0" fontId="0" fillId="0" borderId="0" xfId="0" applyAlignment="1">
      <alignment horizontal="right"/>
    </xf>
    <xf numFmtId="49" fontId="4" fillId="2" borderId="0" xfId="0" applyNumberFormat="1" applyFont="1" applyFill="1"/>
    <xf numFmtId="0" fontId="0" fillId="2" borderId="0" xfId="0" applyFont="1" applyFill="1" applyAlignment="1">
      <alignment horizontal="right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Font="1"/>
    <xf numFmtId="0" fontId="6" fillId="0" borderId="0" xfId="0" applyFont="1"/>
    <xf numFmtId="165" fontId="0" fillId="0" borderId="0" xfId="0" applyNumberFormat="1" applyFont="1"/>
    <xf numFmtId="0" fontId="2" fillId="2" borderId="0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3" fontId="15" fillId="0" borderId="4" xfId="0" applyNumberFormat="1" applyFont="1" applyBorder="1" applyAlignment="1">
      <alignment horizontal="right"/>
    </xf>
    <xf numFmtId="3" fontId="15" fillId="2" borderId="4" xfId="0" applyNumberFormat="1" applyFont="1" applyFill="1" applyBorder="1" applyAlignment="1">
      <alignment horizontal="center" vertical="center" wrapText="1"/>
    </xf>
    <xf numFmtId="3" fontId="18" fillId="0" borderId="6" xfId="0" applyNumberFormat="1" applyFont="1" applyFill="1" applyBorder="1" applyAlignment="1">
      <alignment horizontal="right" wrapText="1"/>
    </xf>
    <xf numFmtId="3" fontId="18" fillId="0" borderId="0" xfId="0" applyNumberFormat="1" applyFont="1" applyFill="1" applyBorder="1" applyAlignment="1">
      <alignment horizontal="right" wrapText="1"/>
    </xf>
    <xf numFmtId="165" fontId="18" fillId="0" borderId="15" xfId="1" applyNumberFormat="1" applyFont="1" applyFill="1" applyBorder="1" applyAlignment="1">
      <alignment horizontal="right"/>
    </xf>
    <xf numFmtId="2" fontId="18" fillId="0" borderId="15" xfId="0" applyNumberFormat="1" applyFont="1" applyFill="1" applyBorder="1" applyAlignment="1">
      <alignment horizontal="center"/>
    </xf>
    <xf numFmtId="0" fontId="14" fillId="0" borderId="0" xfId="0" applyFont="1"/>
    <xf numFmtId="0" fontId="18" fillId="0" borderId="15" xfId="0" applyFont="1" applyFill="1" applyBorder="1" applyAlignment="1"/>
    <xf numFmtId="0" fontId="18" fillId="0" borderId="15" xfId="0" applyFont="1" applyFill="1" applyBorder="1" applyAlignment="1">
      <alignment wrapText="1"/>
    </xf>
    <xf numFmtId="3" fontId="18" fillId="0" borderId="15" xfId="1" quotePrefix="1" applyNumberFormat="1" applyFont="1" applyFill="1" applyBorder="1" applyAlignment="1">
      <alignment horizontal="right"/>
    </xf>
    <xf numFmtId="3" fontId="18" fillId="0" borderId="15" xfId="1" applyNumberFormat="1" applyFont="1" applyFill="1" applyBorder="1" applyAlignment="1">
      <alignment horizontal="right"/>
    </xf>
    <xf numFmtId="0" fontId="18" fillId="0" borderId="15" xfId="0" quotePrefix="1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/>
    </xf>
    <xf numFmtId="165" fontId="18" fillId="0" borderId="15" xfId="1" quotePrefix="1" applyNumberFormat="1" applyFont="1" applyFill="1" applyBorder="1" applyAlignment="1">
      <alignment horizontal="right"/>
    </xf>
    <xf numFmtId="49" fontId="18" fillId="0" borderId="15" xfId="0" quotePrefix="1" applyNumberFormat="1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20" fillId="0" borderId="4" xfId="0" applyFont="1" applyFill="1" applyBorder="1" applyAlignment="1">
      <alignment wrapText="1"/>
    </xf>
    <xf numFmtId="2" fontId="18" fillId="0" borderId="14" xfId="0" applyNumberFormat="1" applyFont="1" applyFill="1" applyBorder="1" applyAlignment="1">
      <alignment horizontal="center"/>
    </xf>
    <xf numFmtId="0" fontId="18" fillId="0" borderId="14" xfId="0" applyFont="1" applyFill="1" applyBorder="1" applyAlignment="1"/>
    <xf numFmtId="165" fontId="18" fillId="0" borderId="14" xfId="1" applyNumberFormat="1" applyFont="1" applyFill="1" applyBorder="1" applyAlignment="1">
      <alignment horizontal="right"/>
    </xf>
    <xf numFmtId="3" fontId="18" fillId="0" borderId="14" xfId="1" quotePrefix="1" applyNumberFormat="1" applyFont="1" applyFill="1" applyBorder="1" applyAlignment="1">
      <alignment horizontal="right"/>
    </xf>
    <xf numFmtId="165" fontId="21" fillId="0" borderId="4" xfId="1" applyNumberFormat="1" applyFont="1" applyFill="1" applyBorder="1" applyAlignment="1">
      <alignment horizontal="center"/>
    </xf>
    <xf numFmtId="3" fontId="21" fillId="0" borderId="4" xfId="1" applyNumberFormat="1" applyFont="1" applyFill="1" applyBorder="1" applyAlignment="1">
      <alignment horizontal="center"/>
    </xf>
    <xf numFmtId="165" fontId="21" fillId="0" borderId="4" xfId="1" applyNumberFormat="1" applyFont="1" applyFill="1" applyBorder="1" applyAlignment="1">
      <alignment horizontal="right"/>
    </xf>
    <xf numFmtId="3" fontId="17" fillId="0" borderId="4" xfId="0" applyNumberFormat="1" applyFont="1" applyBorder="1" applyAlignment="1">
      <alignment horizontal="right"/>
    </xf>
    <xf numFmtId="3" fontId="22" fillId="0" borderId="4" xfId="0" applyNumberFormat="1" applyFont="1" applyFill="1" applyBorder="1" applyAlignment="1">
      <alignment horizontal="center" vertical="center" wrapText="1"/>
    </xf>
    <xf numFmtId="2" fontId="24" fillId="0" borderId="4" xfId="0" applyNumberFormat="1" applyFont="1" applyFill="1" applyBorder="1" applyAlignment="1">
      <alignment horizontal="center"/>
    </xf>
    <xf numFmtId="3" fontId="22" fillId="0" borderId="4" xfId="0" applyNumberFormat="1" applyFont="1" applyFill="1" applyBorder="1" applyAlignment="1">
      <alignment horizontal="right"/>
    </xf>
    <xf numFmtId="2" fontId="25" fillId="0" borderId="4" xfId="0" applyNumberFormat="1" applyFont="1" applyFill="1" applyBorder="1" applyAlignment="1"/>
    <xf numFmtId="3" fontId="25" fillId="0" borderId="4" xfId="0" applyNumberFormat="1" applyFont="1" applyFill="1" applyBorder="1" applyAlignment="1">
      <alignment horizontal="right"/>
    </xf>
    <xf numFmtId="3" fontId="25" fillId="2" borderId="4" xfId="0" applyNumberFormat="1" applyFont="1" applyFill="1" applyBorder="1" applyAlignment="1">
      <alignment horizontal="right"/>
    </xf>
    <xf numFmtId="2" fontId="25" fillId="0" borderId="4" xfId="0" applyNumberFormat="1" applyFont="1" applyFill="1" applyBorder="1" applyAlignment="1">
      <alignment wrapText="1"/>
    </xf>
    <xf numFmtId="3" fontId="25" fillId="0" borderId="4" xfId="0" applyNumberFormat="1" applyFont="1" applyBorder="1" applyAlignment="1">
      <alignment horizontal="right"/>
    </xf>
    <xf numFmtId="0" fontId="26" fillId="0" borderId="4" xfId="0" applyFont="1" applyFill="1" applyBorder="1" applyAlignment="1"/>
    <xf numFmtId="3" fontId="26" fillId="0" borderId="4" xfId="1" applyNumberFormat="1" applyFont="1" applyFill="1" applyBorder="1" applyAlignment="1">
      <alignment horizontal="right"/>
    </xf>
    <xf numFmtId="3" fontId="25" fillId="0" borderId="4" xfId="0" applyNumberFormat="1" applyFont="1" applyFill="1" applyBorder="1" applyAlignment="1">
      <alignment horizontal="right" wrapText="1"/>
    </xf>
    <xf numFmtId="3" fontId="24" fillId="0" borderId="4" xfId="0" applyNumberFormat="1" applyFont="1" applyFill="1" applyBorder="1" applyAlignment="1">
      <alignment horizontal="right"/>
    </xf>
    <xf numFmtId="3" fontId="24" fillId="0" borderId="4" xfId="0" applyNumberFormat="1" applyFont="1" applyBorder="1" applyAlignment="1">
      <alignment horizontal="right"/>
    </xf>
    <xf numFmtId="2" fontId="24" fillId="0" borderId="4" xfId="0" applyNumberFormat="1" applyFont="1" applyFill="1" applyBorder="1" applyAlignment="1"/>
    <xf numFmtId="165" fontId="26" fillId="0" borderId="4" xfId="1" applyNumberFormat="1" applyFont="1" applyFill="1" applyBorder="1" applyAlignment="1">
      <alignment horizontal="center" vertical="center"/>
    </xf>
    <xf numFmtId="2" fontId="22" fillId="0" borderId="4" xfId="0" applyNumberFormat="1" applyFont="1" applyFill="1" applyBorder="1" applyAlignment="1"/>
    <xf numFmtId="0" fontId="28" fillId="0" borderId="4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2" fontId="25" fillId="0" borderId="15" xfId="0" applyNumberFormat="1" applyFont="1" applyFill="1" applyBorder="1" applyAlignment="1">
      <alignment horizontal="center"/>
    </xf>
    <xf numFmtId="0" fontId="26" fillId="0" borderId="15" xfId="0" applyFont="1" applyFill="1" applyBorder="1"/>
    <xf numFmtId="165" fontId="26" fillId="0" borderId="15" xfId="1" applyNumberFormat="1" applyFont="1" applyFill="1" applyBorder="1" applyAlignment="1">
      <alignment horizontal="right"/>
    </xf>
    <xf numFmtId="3" fontId="26" fillId="0" borderId="15" xfId="0" applyNumberFormat="1" applyFont="1" applyFill="1" applyBorder="1" applyAlignment="1">
      <alignment horizontal="right" wrapText="1"/>
    </xf>
    <xf numFmtId="2" fontId="26" fillId="0" borderId="15" xfId="0" applyNumberFormat="1" applyFont="1" applyFill="1" applyBorder="1" applyAlignment="1">
      <alignment horizontal="center"/>
    </xf>
    <xf numFmtId="0" fontId="26" fillId="0" borderId="15" xfId="0" applyFont="1" applyFill="1" applyBorder="1" applyAlignment="1">
      <alignment horizontal="center"/>
    </xf>
    <xf numFmtId="0" fontId="26" fillId="0" borderId="15" xfId="0" applyFont="1" applyFill="1" applyBorder="1" applyAlignment="1"/>
    <xf numFmtId="0" fontId="26" fillId="0" borderId="15" xfId="0" applyFont="1" applyFill="1" applyBorder="1" applyAlignment="1">
      <alignment wrapText="1"/>
    </xf>
    <xf numFmtId="0" fontId="26" fillId="0" borderId="15" xfId="0" applyFont="1" applyFill="1" applyBorder="1" applyAlignment="1">
      <alignment horizontal="left" vertical="center" wrapText="1"/>
    </xf>
    <xf numFmtId="3" fontId="26" fillId="0" borderId="15" xfId="0" applyNumberFormat="1" applyFont="1" applyFill="1" applyBorder="1" applyAlignment="1">
      <alignment vertical="center"/>
    </xf>
    <xf numFmtId="3" fontId="26" fillId="0" borderId="15" xfId="0" applyNumberFormat="1" applyFont="1" applyFill="1" applyBorder="1" applyAlignment="1">
      <alignment vertical="center" wrapText="1"/>
    </xf>
    <xf numFmtId="165" fontId="26" fillId="0" borderId="15" xfId="1" applyNumberFormat="1" applyFont="1" applyFill="1" applyBorder="1" applyAlignment="1"/>
    <xf numFmtId="3" fontId="26" fillId="0" borderId="15" xfId="0" applyNumberFormat="1" applyFont="1" applyFill="1" applyBorder="1" applyAlignment="1">
      <alignment horizontal="right" vertical="center"/>
    </xf>
    <xf numFmtId="3" fontId="26" fillId="0" borderId="15" xfId="0" applyNumberFormat="1" applyFont="1" applyFill="1" applyBorder="1" applyAlignment="1">
      <alignment horizontal="right" vertical="center" wrapText="1"/>
    </xf>
    <xf numFmtId="0" fontId="27" fillId="0" borderId="15" xfId="0" applyFont="1" applyFill="1" applyBorder="1"/>
    <xf numFmtId="165" fontId="27" fillId="0" borderId="15" xfId="1" applyNumberFormat="1" applyFont="1" applyFill="1" applyBorder="1" applyAlignment="1">
      <alignment horizontal="center" vertical="center"/>
    </xf>
    <xf numFmtId="3" fontId="27" fillId="0" borderId="15" xfId="0" applyNumberFormat="1" applyFont="1" applyFill="1" applyBorder="1" applyAlignment="1">
      <alignment horizontal="right" vertical="center"/>
    </xf>
    <xf numFmtId="165" fontId="26" fillId="0" borderId="15" xfId="1" applyNumberFormat="1" applyFont="1" applyFill="1" applyBorder="1" applyAlignment="1">
      <alignment horizontal="center"/>
    </xf>
    <xf numFmtId="165" fontId="26" fillId="0" borderId="15" xfId="1" applyNumberFormat="1" applyFont="1" applyFill="1" applyBorder="1"/>
    <xf numFmtId="0" fontId="27" fillId="0" borderId="8" xfId="0" applyFont="1" applyFill="1" applyBorder="1" applyAlignment="1">
      <alignment horizontal="center"/>
    </xf>
    <xf numFmtId="0" fontId="27" fillId="0" borderId="9" xfId="0" applyFont="1" applyFill="1" applyBorder="1"/>
    <xf numFmtId="165" fontId="27" fillId="0" borderId="9" xfId="1" applyNumberFormat="1" applyFont="1" applyFill="1" applyBorder="1" applyAlignment="1">
      <alignment horizontal="center" vertical="center"/>
    </xf>
    <xf numFmtId="3" fontId="27" fillId="0" borderId="10" xfId="0" applyNumberFormat="1" applyFont="1" applyFill="1" applyBorder="1" applyAlignment="1">
      <alignment horizontal="right" vertical="center"/>
    </xf>
    <xf numFmtId="0" fontId="27" fillId="0" borderId="10" xfId="0" applyFont="1" applyFill="1" applyBorder="1" applyAlignment="1">
      <alignment horizontal="center"/>
    </xf>
    <xf numFmtId="0" fontId="27" fillId="0" borderId="4" xfId="0" applyFont="1" applyFill="1" applyBorder="1"/>
    <xf numFmtId="165" fontId="27" fillId="0" borderId="4" xfId="1" applyNumberFormat="1" applyFont="1" applyFill="1" applyBorder="1" applyAlignment="1">
      <alignment horizontal="center" vertical="center"/>
    </xf>
    <xf numFmtId="3" fontId="27" fillId="0" borderId="11" xfId="0" applyNumberFormat="1" applyFont="1" applyFill="1" applyBorder="1" applyAlignment="1">
      <alignment horizontal="right" vertical="center"/>
    </xf>
    <xf numFmtId="0" fontId="27" fillId="0" borderId="12" xfId="0" applyFont="1" applyFill="1" applyBorder="1"/>
    <xf numFmtId="2" fontId="18" fillId="2" borderId="14" xfId="0" quotePrefix="1" applyNumberFormat="1" applyFont="1" applyFill="1" applyBorder="1" applyAlignment="1">
      <alignment horizontal="center" vertical="center"/>
    </xf>
    <xf numFmtId="2" fontId="19" fillId="2" borderId="14" xfId="0" applyNumberFormat="1" applyFont="1" applyFill="1" applyBorder="1" applyAlignment="1">
      <alignment vertical="center" wrapText="1"/>
    </xf>
    <xf numFmtId="3" fontId="19" fillId="0" borderId="14" xfId="0" applyNumberFormat="1" applyFont="1" applyBorder="1" applyAlignment="1">
      <alignment horizontal="right"/>
    </xf>
    <xf numFmtId="3" fontId="19" fillId="0" borderId="15" xfId="0" applyNumberFormat="1" applyFont="1" applyBorder="1" applyAlignment="1">
      <alignment horizontal="right"/>
    </xf>
    <xf numFmtId="2" fontId="18" fillId="2" borderId="15" xfId="0" quotePrefix="1" applyNumberFormat="1" applyFont="1" applyFill="1" applyBorder="1" applyAlignment="1">
      <alignment horizontal="center" vertical="center"/>
    </xf>
    <xf numFmtId="2" fontId="19" fillId="2" borderId="15" xfId="0" applyNumberFormat="1" applyFont="1" applyFill="1" applyBorder="1" applyAlignment="1">
      <alignment vertical="center" wrapText="1"/>
    </xf>
    <xf numFmtId="2" fontId="18" fillId="2" borderId="16" xfId="0" quotePrefix="1" applyNumberFormat="1" applyFont="1" applyFill="1" applyBorder="1" applyAlignment="1">
      <alignment horizontal="center" vertical="center"/>
    </xf>
    <xf numFmtId="2" fontId="19" fillId="2" borderId="16" xfId="0" applyNumberFormat="1" applyFont="1" applyFill="1" applyBorder="1" applyAlignment="1">
      <alignment vertical="center" wrapText="1"/>
    </xf>
    <xf numFmtId="3" fontId="19" fillId="0" borderId="16" xfId="0" applyNumberFormat="1" applyFont="1" applyBorder="1" applyAlignment="1">
      <alignment horizontal="right"/>
    </xf>
    <xf numFmtId="3" fontId="32" fillId="0" borderId="4" xfId="0" applyNumberFormat="1" applyFont="1" applyBorder="1" applyAlignment="1">
      <alignment horizontal="right"/>
    </xf>
    <xf numFmtId="2" fontId="18" fillId="0" borderId="15" xfId="0" applyNumberFormat="1" applyFont="1" applyFill="1" applyBorder="1" applyAlignment="1">
      <alignment horizontal="center" vertical="center"/>
    </xf>
    <xf numFmtId="2" fontId="18" fillId="0" borderId="15" xfId="0" quotePrefix="1" applyNumberFormat="1" applyFont="1" applyFill="1" applyBorder="1" applyAlignment="1">
      <alignment horizontal="center" vertical="center"/>
    </xf>
    <xf numFmtId="2" fontId="19" fillId="0" borderId="15" xfId="0" applyNumberFormat="1" applyFont="1" applyFill="1" applyBorder="1" applyAlignment="1">
      <alignment vertical="center" wrapText="1"/>
    </xf>
    <xf numFmtId="2" fontId="19" fillId="0" borderId="15" xfId="0" applyNumberFormat="1" applyFont="1" applyFill="1" applyBorder="1" applyAlignment="1">
      <alignment horizontal="center" vertical="center"/>
    </xf>
    <xf numFmtId="2" fontId="18" fillId="0" borderId="16" xfId="0" quotePrefix="1" applyNumberFormat="1" applyFont="1" applyFill="1" applyBorder="1" applyAlignment="1">
      <alignment horizontal="center" vertical="center"/>
    </xf>
    <xf numFmtId="2" fontId="19" fillId="0" borderId="16" xfId="0" applyNumberFormat="1" applyFont="1" applyFill="1" applyBorder="1" applyAlignment="1">
      <alignment vertical="center" wrapText="1"/>
    </xf>
    <xf numFmtId="2" fontId="19" fillId="0" borderId="16" xfId="0" applyNumberFormat="1" applyFont="1" applyFill="1" applyBorder="1" applyAlignment="1">
      <alignment horizontal="center" vertical="center"/>
    </xf>
    <xf numFmtId="2" fontId="19" fillId="0" borderId="14" xfId="0" applyNumberFormat="1" applyFont="1" applyFill="1" applyBorder="1" applyAlignment="1">
      <alignment horizontal="center" vertical="center"/>
    </xf>
    <xf numFmtId="2" fontId="19" fillId="0" borderId="14" xfId="0" applyNumberFormat="1" applyFont="1" applyFill="1" applyBorder="1" applyAlignment="1">
      <alignment vertical="center" wrapText="1"/>
    </xf>
    <xf numFmtId="2" fontId="19" fillId="0" borderId="16" xfId="0" applyNumberFormat="1" applyFont="1" applyFill="1" applyBorder="1" applyAlignment="1">
      <alignment wrapText="1"/>
    </xf>
    <xf numFmtId="3" fontId="19" fillId="0" borderId="17" xfId="0" applyNumberFormat="1" applyFont="1" applyBorder="1" applyAlignment="1">
      <alignment horizontal="right"/>
    </xf>
    <xf numFmtId="0" fontId="0" fillId="0" borderId="0" xfId="0" applyBorder="1"/>
    <xf numFmtId="0" fontId="15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165" fontId="27" fillId="0" borderId="15" xfId="1" applyNumberFormat="1" applyFont="1" applyFill="1" applyBorder="1" applyAlignment="1">
      <alignment horizontal="right"/>
    </xf>
    <xf numFmtId="2" fontId="26" fillId="0" borderId="15" xfId="0" quotePrefix="1" applyNumberFormat="1" applyFont="1" applyFill="1" applyBorder="1" applyAlignment="1">
      <alignment horizontal="center"/>
    </xf>
    <xf numFmtId="165" fontId="27" fillId="0" borderId="15" xfId="1" applyNumberFormat="1" applyFont="1" applyFill="1" applyBorder="1" applyAlignment="1">
      <alignment horizontal="right" vertical="center"/>
    </xf>
    <xf numFmtId="2" fontId="18" fillId="0" borderId="15" xfId="0" quotePrefix="1" applyNumberFormat="1" applyFont="1" applyFill="1" applyBorder="1" applyAlignment="1">
      <alignment horizontal="center"/>
    </xf>
    <xf numFmtId="164" fontId="0" fillId="0" borderId="0" xfId="1" applyFont="1"/>
    <xf numFmtId="167" fontId="0" fillId="0" borderId="15" xfId="1" applyNumberFormat="1" applyFont="1" applyBorder="1"/>
    <xf numFmtId="164" fontId="14" fillId="0" borderId="0" xfId="1" applyFont="1"/>
    <xf numFmtId="167" fontId="30" fillId="0" borderId="4" xfId="1" applyNumberFormat="1" applyFont="1" applyFill="1" applyBorder="1" applyAlignment="1">
      <alignment horizontal="center" vertical="top" wrapText="1"/>
    </xf>
    <xf numFmtId="167" fontId="0" fillId="0" borderId="14" xfId="1" applyNumberFormat="1" applyFont="1" applyBorder="1"/>
    <xf numFmtId="167" fontId="5" fillId="0" borderId="0" xfId="1" applyNumberFormat="1" applyFont="1"/>
    <xf numFmtId="3" fontId="26" fillId="0" borderId="15" xfId="0" applyNumberFormat="1" applyFont="1" applyFill="1" applyBorder="1" applyAlignment="1">
      <alignment horizontal="right"/>
    </xf>
    <xf numFmtId="167" fontId="33" fillId="0" borderId="15" xfId="1" applyNumberFormat="1" applyFont="1" applyBorder="1" applyAlignment="1">
      <alignment vertical="center"/>
    </xf>
    <xf numFmtId="167" fontId="0" fillId="0" borderId="15" xfId="1" applyNumberFormat="1" applyFont="1" applyFill="1" applyBorder="1"/>
    <xf numFmtId="0" fontId="14" fillId="0" borderId="0" xfId="0" applyFont="1" applyFill="1"/>
    <xf numFmtId="0" fontId="0" fillId="0" borderId="0" xfId="0" applyFill="1"/>
    <xf numFmtId="164" fontId="14" fillId="0" borderId="0" xfId="1" applyFont="1" applyFill="1"/>
    <xf numFmtId="3" fontId="19" fillId="0" borderId="15" xfId="0" applyNumberFormat="1" applyFont="1" applyFill="1" applyBorder="1" applyAlignment="1">
      <alignment horizontal="right"/>
    </xf>
    <xf numFmtId="0" fontId="3" fillId="0" borderId="0" xfId="0" applyFont="1" applyFill="1"/>
    <xf numFmtId="3" fontId="19" fillId="0" borderId="16" xfId="0" applyNumberFormat="1" applyFont="1" applyFill="1" applyBorder="1" applyAlignment="1">
      <alignment horizontal="right"/>
    </xf>
    <xf numFmtId="0" fontId="18" fillId="0" borderId="16" xfId="0" applyFont="1" applyFill="1" applyBorder="1" applyAlignment="1"/>
    <xf numFmtId="165" fontId="18" fillId="0" borderId="16" xfId="1" applyNumberFormat="1" applyFont="1" applyFill="1" applyBorder="1" applyAlignment="1">
      <alignment horizontal="right"/>
    </xf>
    <xf numFmtId="3" fontId="18" fillId="0" borderId="16" xfId="1" applyNumberFormat="1" applyFont="1" applyFill="1" applyBorder="1" applyAlignment="1">
      <alignment horizontal="right"/>
    </xf>
    <xf numFmtId="167" fontId="33" fillId="0" borderId="16" xfId="1" applyNumberFormat="1" applyFont="1" applyFill="1" applyBorder="1"/>
    <xf numFmtId="167" fontId="33" fillId="0" borderId="4" xfId="1" applyNumberFormat="1" applyFont="1" applyFill="1" applyBorder="1"/>
    <xf numFmtId="49" fontId="26" fillId="0" borderId="15" xfId="0" applyNumberFormat="1" applyFont="1" applyFill="1" applyBorder="1" applyAlignment="1">
      <alignment horizontal="center"/>
    </xf>
    <xf numFmtId="49" fontId="19" fillId="0" borderId="15" xfId="0" applyNumberFormat="1" applyFont="1" applyFill="1" applyBorder="1" applyAlignment="1">
      <alignment horizontal="center" vertical="center"/>
    </xf>
    <xf numFmtId="49" fontId="18" fillId="0" borderId="16" xfId="0" quotePrefix="1" applyNumberFormat="1" applyFont="1" applyFill="1" applyBorder="1" applyAlignment="1">
      <alignment horizontal="center" vertical="center"/>
    </xf>
    <xf numFmtId="4" fontId="25" fillId="2" borderId="4" xfId="0" applyNumberFormat="1" applyFont="1" applyFill="1" applyBorder="1" applyAlignment="1">
      <alignment horizontal="right"/>
    </xf>
    <xf numFmtId="4" fontId="25" fillId="0" borderId="4" xfId="0" applyNumberFormat="1" applyFont="1" applyBorder="1" applyAlignment="1">
      <alignment horizontal="right"/>
    </xf>
    <xf numFmtId="4" fontId="26" fillId="0" borderId="4" xfId="0" applyNumberFormat="1" applyFont="1" applyFill="1" applyBorder="1" applyAlignment="1">
      <alignment horizontal="right"/>
    </xf>
    <xf numFmtId="166" fontId="26" fillId="0" borderId="15" xfId="2" applyNumberFormat="1" applyFont="1" applyFill="1" applyBorder="1" applyAlignment="1"/>
    <xf numFmtId="2" fontId="34" fillId="3" borderId="4" xfId="0" applyNumberFormat="1" applyFont="1" applyFill="1" applyBorder="1" applyAlignment="1">
      <alignment horizontal="center"/>
    </xf>
    <xf numFmtId="3" fontId="34" fillId="3" borderId="4" xfId="0" applyNumberFormat="1" applyFont="1" applyFill="1" applyBorder="1" applyAlignment="1">
      <alignment horizontal="right"/>
    </xf>
    <xf numFmtId="0" fontId="13" fillId="0" borderId="9" xfId="0" applyFont="1" applyFill="1" applyBorder="1" applyAlignment="1">
      <alignment horizontal="center"/>
    </xf>
    <xf numFmtId="3" fontId="23" fillId="0" borderId="9" xfId="0" applyNumberFormat="1" applyFont="1" applyFill="1" applyBorder="1" applyAlignment="1">
      <alignment horizontal="center" vertical="center" wrapText="1"/>
    </xf>
    <xf numFmtId="3" fontId="22" fillId="0" borderId="9" xfId="0" applyNumberFormat="1" applyFont="1" applyFill="1" applyBorder="1" applyAlignment="1">
      <alignment horizontal="center" vertical="center" wrapText="1"/>
    </xf>
    <xf numFmtId="3" fontId="24" fillId="0" borderId="9" xfId="0" applyNumberFormat="1" applyFont="1" applyFill="1" applyBorder="1" applyAlignment="1">
      <alignment horizontal="center" vertical="center" wrapText="1"/>
    </xf>
    <xf numFmtId="3" fontId="22" fillId="0" borderId="9" xfId="0" applyNumberFormat="1" applyFont="1" applyFill="1" applyBorder="1" applyAlignment="1">
      <alignment horizontal="center" vertical="center"/>
    </xf>
    <xf numFmtId="167" fontId="35" fillId="0" borderId="15" xfId="1" applyNumberFormat="1" applyFont="1" applyFill="1" applyBorder="1"/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left"/>
    </xf>
    <xf numFmtId="0" fontId="29" fillId="0" borderId="1" xfId="0" applyFont="1" applyFill="1" applyBorder="1" applyAlignment="1">
      <alignment horizontal="center"/>
    </xf>
    <xf numFmtId="0" fontId="29" fillId="0" borderId="2" xfId="0" applyFont="1" applyFill="1" applyBorder="1" applyAlignment="1">
      <alignment horizontal="center"/>
    </xf>
    <xf numFmtId="0" fontId="29" fillId="0" borderId="3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3" fontId="10" fillId="0" borderId="5" xfId="0" applyNumberFormat="1" applyFont="1" applyFill="1" applyBorder="1" applyAlignment="1">
      <alignment horizontal="center" vertical="center" wrapText="1"/>
    </xf>
    <xf numFmtId="3" fontId="10" fillId="0" borderId="9" xfId="0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  <xf numFmtId="0" fontId="16" fillId="0" borderId="2" xfId="0" applyFont="1" applyFill="1" applyBorder="1" applyAlignment="1">
      <alignment horizontal="center"/>
    </xf>
    <xf numFmtId="0" fontId="16" fillId="0" borderId="3" xfId="0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left"/>
    </xf>
    <xf numFmtId="2" fontId="17" fillId="2" borderId="3" xfId="0" applyNumberFormat="1" applyFont="1" applyFill="1" applyBorder="1" applyAlignment="1">
      <alignment horizontal="left"/>
    </xf>
    <xf numFmtId="0" fontId="11" fillId="2" borderId="6" xfId="0" applyFont="1" applyFill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wrapText="1"/>
    </xf>
    <xf numFmtId="2" fontId="17" fillId="2" borderId="3" xfId="0" applyNumberFormat="1" applyFont="1" applyFill="1" applyBorder="1" applyAlignment="1">
      <alignment wrapText="1"/>
    </xf>
    <xf numFmtId="2" fontId="17" fillId="2" borderId="1" xfId="0" applyNumberFormat="1" applyFont="1" applyFill="1" applyBorder="1" applyAlignment="1">
      <alignment horizontal="left" wrapText="1"/>
    </xf>
    <xf numFmtId="2" fontId="17" fillId="2" borderId="3" xfId="0" applyNumberFormat="1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center"/>
    </xf>
    <xf numFmtId="2" fontId="15" fillId="2" borderId="1" xfId="0" applyNumberFormat="1" applyFont="1" applyFill="1" applyBorder="1" applyAlignment="1">
      <alignment horizontal="center" wrapText="1"/>
    </xf>
    <xf numFmtId="2" fontId="15" fillId="2" borderId="3" xfId="0" applyNumberFormat="1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left" vertical="center" wrapText="1"/>
    </xf>
    <xf numFmtId="0" fontId="11" fillId="2" borderId="20" xfId="0" applyFont="1" applyFill="1" applyBorder="1" applyAlignment="1">
      <alignment horizontal="left" vertical="center" wrapText="1"/>
    </xf>
    <xf numFmtId="0" fontId="11" fillId="2" borderId="21" xfId="0" applyFont="1" applyFill="1" applyBorder="1" applyAlignment="1">
      <alignment horizontal="left" vertical="center" wrapText="1"/>
    </xf>
    <xf numFmtId="2" fontId="32" fillId="0" borderId="1" xfId="0" applyNumberFormat="1" applyFont="1" applyFill="1" applyBorder="1" applyAlignment="1">
      <alignment horizontal="center" wrapText="1"/>
    </xf>
    <xf numFmtId="2" fontId="32" fillId="0" borderId="3" xfId="0" applyNumberFormat="1" applyFont="1" applyFill="1" applyBorder="1" applyAlignment="1">
      <alignment horizontal="center" wrapText="1"/>
    </xf>
    <xf numFmtId="2" fontId="20" fillId="2" borderId="1" xfId="0" quotePrefix="1" applyNumberFormat="1" applyFont="1" applyFill="1" applyBorder="1" applyAlignment="1">
      <alignment horizontal="center"/>
    </xf>
    <xf numFmtId="2" fontId="20" fillId="2" borderId="3" xfId="0" quotePrefix="1" applyNumberFormat="1" applyFont="1" applyFill="1" applyBorder="1" applyAlignment="1">
      <alignment horizontal="center"/>
    </xf>
    <xf numFmtId="2" fontId="20" fillId="0" borderId="1" xfId="0" quotePrefix="1" applyNumberFormat="1" applyFont="1" applyFill="1" applyBorder="1" applyAlignment="1">
      <alignment horizontal="center"/>
    </xf>
    <xf numFmtId="2" fontId="20" fillId="0" borderId="3" xfId="0" quotePrefix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ownloads/UPDATED%202020%20THIRD%20QUARTER%20-%20%20BUDGET%20PERFORMANCE%20%20JULY-SE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. GEN. SUM"/>
      <sheetName val="REC. EXP. MIN &amp; DEPT"/>
      <sheetName val="REC. EXP. BOARD &amp; PARAST."/>
      <sheetName val="CONSOL. REV. FUND. CH."/>
      <sheetName val="Sheet7"/>
      <sheetName val="CAP. EXP. SUM"/>
    </sheetNames>
    <sheetDataSet>
      <sheetData sheetId="0">
        <row r="19">
          <cell r="D19">
            <v>27246340475</v>
          </cell>
        </row>
        <row r="20">
          <cell r="D20">
            <v>19084420456</v>
          </cell>
        </row>
        <row r="21">
          <cell r="D21">
            <v>8161920019</v>
          </cell>
        </row>
        <row r="22">
          <cell r="D22">
            <v>20230727848.57</v>
          </cell>
        </row>
        <row r="23">
          <cell r="D23">
            <v>47477068323.57</v>
          </cell>
        </row>
      </sheetData>
      <sheetData sheetId="1">
        <row r="8">
          <cell r="G8">
            <v>1694570743</v>
          </cell>
        </row>
        <row r="9">
          <cell r="G9">
            <v>63000000</v>
          </cell>
        </row>
        <row r="10">
          <cell r="G10">
            <v>1460388197</v>
          </cell>
        </row>
        <row r="11">
          <cell r="G11">
            <v>13811287</v>
          </cell>
        </row>
        <row r="12">
          <cell r="G12">
            <v>161069380.78999999</v>
          </cell>
        </row>
        <row r="13">
          <cell r="G13">
            <v>44371259</v>
          </cell>
        </row>
        <row r="14">
          <cell r="G14">
            <v>29570494</v>
          </cell>
        </row>
        <row r="15">
          <cell r="G15">
            <v>186389648</v>
          </cell>
        </row>
        <row r="16">
          <cell r="G16">
            <v>74259986</v>
          </cell>
        </row>
        <row r="17">
          <cell r="G17">
            <v>38506614</v>
          </cell>
        </row>
        <row r="18">
          <cell r="G18">
            <v>186811791.81999999</v>
          </cell>
        </row>
        <row r="19">
          <cell r="G19">
            <v>128012790.06</v>
          </cell>
        </row>
        <row r="20">
          <cell r="G20">
            <v>1095011055</v>
          </cell>
        </row>
        <row r="21">
          <cell r="G21">
            <v>254916352</v>
          </cell>
        </row>
        <row r="22">
          <cell r="G22">
            <v>549222086</v>
          </cell>
        </row>
        <row r="23">
          <cell r="G23">
            <v>32015099</v>
          </cell>
        </row>
        <row r="24">
          <cell r="G24">
            <v>27881500</v>
          </cell>
        </row>
        <row r="25">
          <cell r="G25">
            <v>2616254716</v>
          </cell>
        </row>
        <row r="26">
          <cell r="G26">
            <v>84722958</v>
          </cell>
        </row>
        <row r="27">
          <cell r="G27">
            <v>53554104</v>
          </cell>
        </row>
        <row r="28">
          <cell r="G28">
            <v>69839410</v>
          </cell>
        </row>
        <row r="29">
          <cell r="G29">
            <v>251938470</v>
          </cell>
        </row>
        <row r="30">
          <cell r="G30">
            <v>71970131</v>
          </cell>
        </row>
        <row r="31">
          <cell r="G31">
            <v>65205497</v>
          </cell>
        </row>
        <row r="33">
          <cell r="G33">
            <v>374769348</v>
          </cell>
        </row>
        <row r="34">
          <cell r="G34">
            <v>511750363</v>
          </cell>
        </row>
        <row r="35">
          <cell r="G35">
            <v>43494339</v>
          </cell>
        </row>
        <row r="36">
          <cell r="G36">
            <v>100581691</v>
          </cell>
        </row>
        <row r="37">
          <cell r="G37">
            <v>12683645</v>
          </cell>
        </row>
        <row r="38">
          <cell r="G38">
            <v>22303293</v>
          </cell>
        </row>
        <row r="39">
          <cell r="G39">
            <v>34094695</v>
          </cell>
        </row>
        <row r="40">
          <cell r="G40">
            <v>2700000</v>
          </cell>
        </row>
        <row r="41">
          <cell r="G41">
            <v>325308900</v>
          </cell>
        </row>
        <row r="44">
          <cell r="G44">
            <v>10717824361.610001</v>
          </cell>
        </row>
        <row r="45">
          <cell r="G45">
            <v>5770607367.6199999</v>
          </cell>
        </row>
        <row r="46">
          <cell r="G46">
            <v>8373786642.3900003</v>
          </cell>
        </row>
        <row r="47">
          <cell r="G47">
            <v>24862218371.620003</v>
          </cell>
        </row>
      </sheetData>
      <sheetData sheetId="2">
        <row r="9">
          <cell r="G9">
            <v>125371269</v>
          </cell>
        </row>
        <row r="10">
          <cell r="G10">
            <v>96302395</v>
          </cell>
        </row>
        <row r="11">
          <cell r="G11">
            <v>296307463</v>
          </cell>
        </row>
        <row r="12">
          <cell r="G12">
            <v>285605989.92000002</v>
          </cell>
        </row>
        <row r="13">
          <cell r="G13">
            <v>5597595</v>
          </cell>
        </row>
        <row r="14">
          <cell r="G14">
            <v>13693328</v>
          </cell>
        </row>
        <row r="15">
          <cell r="G15">
            <v>104400000</v>
          </cell>
        </row>
        <row r="17">
          <cell r="G17">
            <v>23668905.469999999</v>
          </cell>
        </row>
        <row r="18">
          <cell r="G18">
            <v>226086733</v>
          </cell>
        </row>
        <row r="19">
          <cell r="G19">
            <v>181952420</v>
          </cell>
        </row>
        <row r="20">
          <cell r="G20">
            <v>478705858</v>
          </cell>
        </row>
        <row r="22">
          <cell r="G22">
            <v>5876726</v>
          </cell>
        </row>
        <row r="23">
          <cell r="G23">
            <v>295024130</v>
          </cell>
        </row>
        <row r="24">
          <cell r="G24">
            <v>2700000</v>
          </cell>
        </row>
        <row r="25">
          <cell r="G25">
            <v>20336998</v>
          </cell>
        </row>
        <row r="26">
          <cell r="G26">
            <v>29313528</v>
          </cell>
        </row>
        <row r="27">
          <cell r="G27">
            <v>9600011</v>
          </cell>
        </row>
        <row r="28">
          <cell r="G28">
            <v>1350000</v>
          </cell>
        </row>
        <row r="29">
          <cell r="G29">
            <v>5335260</v>
          </cell>
        </row>
        <row r="30">
          <cell r="G30">
            <v>1892452</v>
          </cell>
        </row>
        <row r="31">
          <cell r="G31">
            <v>436685995</v>
          </cell>
        </row>
        <row r="32">
          <cell r="G32">
            <v>319242062</v>
          </cell>
        </row>
        <row r="33">
          <cell r="G33">
            <v>8867630</v>
          </cell>
        </row>
        <row r="34">
          <cell r="G34">
            <v>1370359462</v>
          </cell>
        </row>
        <row r="35">
          <cell r="G35">
            <v>205519834</v>
          </cell>
        </row>
        <row r="36">
          <cell r="G36">
            <v>82593696</v>
          </cell>
        </row>
        <row r="37">
          <cell r="G37">
            <v>270000</v>
          </cell>
        </row>
        <row r="38">
          <cell r="G38">
            <v>3241634</v>
          </cell>
        </row>
        <row r="39">
          <cell r="G39">
            <v>3597328</v>
          </cell>
        </row>
        <row r="40">
          <cell r="G40">
            <v>130047380</v>
          </cell>
        </row>
        <row r="41">
          <cell r="G41">
            <v>9678062</v>
          </cell>
        </row>
        <row r="42">
          <cell r="G42">
            <v>3507705</v>
          </cell>
        </row>
        <row r="44">
          <cell r="G44">
            <v>2693532</v>
          </cell>
        </row>
        <row r="45">
          <cell r="G45">
            <v>23242737</v>
          </cell>
        </row>
        <row r="46">
          <cell r="G46">
            <v>13943388</v>
          </cell>
        </row>
        <row r="47">
          <cell r="G47">
            <v>2998000</v>
          </cell>
        </row>
        <row r="48">
          <cell r="G48">
            <v>31783195</v>
          </cell>
        </row>
        <row r="49">
          <cell r="G49">
            <v>2700000</v>
          </cell>
        </row>
        <row r="50">
          <cell r="G50">
            <v>130201304</v>
          </cell>
        </row>
        <row r="51">
          <cell r="G51">
            <v>32407500</v>
          </cell>
        </row>
        <row r="52">
          <cell r="G52">
            <v>3150000</v>
          </cell>
        </row>
        <row r="53">
          <cell r="G53">
            <v>900000</v>
          </cell>
        </row>
        <row r="54">
          <cell r="G54">
            <v>2700000</v>
          </cell>
        </row>
        <row r="55">
          <cell r="G55">
            <v>1235358472</v>
          </cell>
        </row>
        <row r="56">
          <cell r="G56">
            <v>55623418</v>
          </cell>
        </row>
        <row r="57">
          <cell r="G57">
            <v>1329661869</v>
          </cell>
        </row>
        <row r="58">
          <cell r="G58">
            <v>18000000</v>
          </cell>
        </row>
        <row r="60">
          <cell r="G60">
            <v>9000000</v>
          </cell>
        </row>
        <row r="61">
          <cell r="G61">
            <v>4500000</v>
          </cell>
        </row>
        <row r="62">
          <cell r="G62">
            <v>3507039</v>
          </cell>
        </row>
        <row r="63">
          <cell r="G63">
            <v>79142026</v>
          </cell>
        </row>
        <row r="67">
          <cell r="G67">
            <v>523131501</v>
          </cell>
        </row>
        <row r="68">
          <cell r="G68">
            <v>4663576</v>
          </cell>
        </row>
        <row r="70">
          <cell r="G70">
            <v>900000</v>
          </cell>
        </row>
        <row r="71">
          <cell r="G71">
            <v>33250000</v>
          </cell>
        </row>
        <row r="72">
          <cell r="G72">
            <v>1800000</v>
          </cell>
        </row>
        <row r="74">
          <cell r="G74">
            <v>3750000</v>
          </cell>
        </row>
        <row r="76">
          <cell r="G76">
            <v>1500000</v>
          </cell>
        </row>
        <row r="77">
          <cell r="G77">
            <v>8373786642.3900003</v>
          </cell>
        </row>
      </sheetData>
      <sheetData sheetId="3">
        <row r="5">
          <cell r="E5">
            <v>3944883.1399999997</v>
          </cell>
        </row>
        <row r="6">
          <cell r="E6">
            <v>3944883.1399999997</v>
          </cell>
        </row>
        <row r="7">
          <cell r="E7">
            <v>3944883.1399999997</v>
          </cell>
        </row>
        <row r="8">
          <cell r="E8">
            <v>20435334.68</v>
          </cell>
        </row>
        <row r="9">
          <cell r="E9">
            <v>16664002.310000001</v>
          </cell>
        </row>
        <row r="10">
          <cell r="E10">
            <v>15938901.120000001</v>
          </cell>
        </row>
        <row r="12">
          <cell r="E12">
            <v>3944883.1399999997</v>
          </cell>
        </row>
        <row r="13">
          <cell r="E13">
            <v>20368506.68</v>
          </cell>
        </row>
        <row r="14">
          <cell r="E14">
            <v>3634032354.5700002</v>
          </cell>
        </row>
        <row r="16">
          <cell r="E16">
            <v>15938901.120000001</v>
          </cell>
        </row>
        <row r="19">
          <cell r="E19">
            <v>245722848.81999999</v>
          </cell>
        </row>
        <row r="20">
          <cell r="E20">
            <v>934820334.18000007</v>
          </cell>
        </row>
        <row r="21">
          <cell r="E21">
            <v>652450414.16000009</v>
          </cell>
        </row>
        <row r="22">
          <cell r="E22">
            <v>25631532</v>
          </cell>
        </row>
        <row r="23">
          <cell r="E23">
            <v>5597782662.1999998</v>
          </cell>
        </row>
      </sheetData>
      <sheetData sheetId="4"/>
      <sheetData sheetId="5">
        <row r="4">
          <cell r="E4">
            <v>1050300000</v>
          </cell>
        </row>
        <row r="5">
          <cell r="E5">
            <v>623712617.83000004</v>
          </cell>
        </row>
        <row r="6">
          <cell r="E6">
            <v>20000000</v>
          </cell>
        </row>
        <row r="7">
          <cell r="E7">
            <v>1776000000</v>
          </cell>
        </row>
        <row r="8">
          <cell r="E8">
            <v>489821142.72000003</v>
          </cell>
        </row>
        <row r="9">
          <cell r="E9">
            <v>4860932783</v>
          </cell>
        </row>
        <row r="10">
          <cell r="E10">
            <v>8820766543.5499992</v>
          </cell>
        </row>
        <row r="11">
          <cell r="E11">
            <v>982337862</v>
          </cell>
        </row>
        <row r="12">
          <cell r="E12">
            <v>20000000</v>
          </cell>
        </row>
        <row r="14">
          <cell r="E14">
            <v>2034592180</v>
          </cell>
        </row>
        <row r="15">
          <cell r="E15">
            <v>559003454</v>
          </cell>
        </row>
        <row r="17">
          <cell r="E17">
            <v>32000000</v>
          </cell>
        </row>
        <row r="18">
          <cell r="E18">
            <v>16000000</v>
          </cell>
        </row>
        <row r="20">
          <cell r="E20">
            <v>47968078</v>
          </cell>
        </row>
        <row r="21">
          <cell r="E21">
            <v>3691901574</v>
          </cell>
        </row>
        <row r="22">
          <cell r="E22">
            <v>1299225987</v>
          </cell>
        </row>
        <row r="23">
          <cell r="E23">
            <v>22400000</v>
          </cell>
        </row>
        <row r="25">
          <cell r="E25">
            <v>1321625987</v>
          </cell>
        </row>
        <row r="26">
          <cell r="E26">
            <v>3776004758</v>
          </cell>
        </row>
        <row r="27">
          <cell r="E27">
            <v>949198886</v>
          </cell>
        </row>
        <row r="29">
          <cell r="E29">
            <v>1331230100.02</v>
          </cell>
        </row>
        <row r="30">
          <cell r="E30">
            <v>198000000</v>
          </cell>
        </row>
        <row r="32">
          <cell r="E32">
            <v>12000000</v>
          </cell>
        </row>
        <row r="34">
          <cell r="E34">
            <v>113900000</v>
          </cell>
        </row>
        <row r="37">
          <cell r="E37">
            <v>6380333744.0200005</v>
          </cell>
        </row>
        <row r="38">
          <cell r="E38">
            <v>26600000</v>
          </cell>
        </row>
        <row r="39">
          <cell r="E39">
            <v>16493589881.57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pex">
  <a:themeElements>
    <a:clrScheme name="Apex">
      <a:dk1>
        <a:sysClr val="windowText" lastClr="000000"/>
      </a:dk1>
      <a:lt1>
        <a:sysClr val="window" lastClr="FFFFFF"/>
      </a:lt1>
      <a:dk2>
        <a:srgbClr val="69676D"/>
      </a:dk2>
      <a:lt2>
        <a:srgbClr val="C9C2D1"/>
      </a:lt2>
      <a:accent1>
        <a:srgbClr val="CEB966"/>
      </a:accent1>
      <a:accent2>
        <a:srgbClr val="9CB084"/>
      </a:accent2>
      <a:accent3>
        <a:srgbClr val="6BB1C9"/>
      </a:accent3>
      <a:accent4>
        <a:srgbClr val="6585CF"/>
      </a:accent4>
      <a:accent5>
        <a:srgbClr val="7E6BC9"/>
      </a:accent5>
      <a:accent6>
        <a:srgbClr val="A379BB"/>
      </a:accent6>
      <a:hlink>
        <a:srgbClr val="410082"/>
      </a:hlink>
      <a:folHlink>
        <a:srgbClr val="932968"/>
      </a:folHlink>
    </a:clrScheme>
    <a:fontScheme name="Apex">
      <a:majorFont>
        <a:latin typeface="Lucida Sans"/>
        <a:ea typeface=""/>
        <a:cs typeface=""/>
        <a:font script="Grek" typeface="Arial"/>
        <a:font script="Cyrl" typeface="Arial"/>
        <a:font script="Jpan" typeface="HG丸ｺﾞｼｯｸM-PRO"/>
        <a:font script="Hang" typeface="휴먼옛체"/>
        <a:font script="Hans" typeface="黑体"/>
        <a:font script="Hant" typeface="微軟正黑體"/>
        <a:font script="Arab" typeface="Tahoma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Book Antiqua"/>
        <a:ea typeface=""/>
        <a:cs typeface=""/>
        <a:font script="Grek" typeface="Times New Roman"/>
        <a:font script="Cyrl" typeface="Times New Roman"/>
        <a:font script="Jpan" typeface="HG明朝B"/>
        <a:font script="Hang" typeface="돋움"/>
        <a:font script="Hans" typeface="宋体"/>
        <a:font script="Hant" typeface="新細明體"/>
        <a:font script="Arab" typeface="Times New Roman"/>
        <a:font script="Hebr" typeface="David"/>
        <a:font script="Thai" typeface="EucrosiaUPC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180000"/>
              </a:schemeClr>
            </a:gs>
            <a:gs pos="100000">
              <a:schemeClr val="phClr">
                <a:shade val="45000"/>
                <a:satMod val="120000"/>
              </a:schemeClr>
            </a:gs>
          </a:gsLst>
          <a:path path="circle">
            <a:fillToRect r="10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3000"/>
                <a:satMod val="110000"/>
              </a:schemeClr>
              <a:schemeClr val="phClr">
                <a:tint val="60000"/>
                <a:satMod val="425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J26"/>
  <sheetViews>
    <sheetView tabSelected="1" view="pageBreakPreview" zoomScale="60" zoomScaleNormal="60" workbookViewId="0">
      <pane ySplit="2" topLeftCell="A11" activePane="bottomLeft" state="frozen"/>
      <selection pane="bottomLeft" activeCell="E19" sqref="E19"/>
    </sheetView>
  </sheetViews>
  <sheetFormatPr defaultRowHeight="16.5" x14ac:dyDescent="0.3"/>
  <cols>
    <col min="1" max="1" width="46.375" customWidth="1"/>
    <col min="2" max="2" width="24" customWidth="1"/>
    <col min="3" max="3" width="23.5" customWidth="1"/>
    <col min="4" max="4" width="23.125" customWidth="1"/>
    <col min="5" max="5" width="26" customWidth="1"/>
    <col min="6" max="6" width="27.75" customWidth="1"/>
    <col min="9" max="9" width="21.5" customWidth="1"/>
    <col min="10" max="10" width="16.75" customWidth="1"/>
  </cols>
  <sheetData>
    <row r="1" spans="1:10" s="10" customFormat="1" ht="99.75" customHeight="1" thickBot="1" x14ac:dyDescent="0.35">
      <c r="A1" s="151" t="s">
        <v>302</v>
      </c>
      <c r="B1" s="152"/>
      <c r="C1" s="152"/>
      <c r="D1" s="152"/>
      <c r="E1" s="152"/>
      <c r="F1" s="153"/>
    </row>
    <row r="2" spans="1:10" s="10" customFormat="1" ht="45" customHeight="1" thickBot="1" x14ac:dyDescent="0.35">
      <c r="A2" s="145"/>
      <c r="B2" s="146" t="s">
        <v>291</v>
      </c>
      <c r="C2" s="147" t="s">
        <v>303</v>
      </c>
      <c r="D2" s="148" t="s">
        <v>304</v>
      </c>
      <c r="E2" s="149" t="s">
        <v>0</v>
      </c>
      <c r="F2" s="41" t="s">
        <v>312</v>
      </c>
    </row>
    <row r="3" spans="1:10" s="10" customFormat="1" ht="24.95" customHeight="1" thickBot="1" x14ac:dyDescent="0.35">
      <c r="A3" s="44" t="s">
        <v>1</v>
      </c>
      <c r="B3" s="45">
        <v>10493449132</v>
      </c>
      <c r="C3" s="141">
        <v>2357484453.6300001</v>
      </c>
      <c r="D3" s="46">
        <v>9598706171.4699993</v>
      </c>
      <c r="E3" s="45">
        <f>B3-D3</f>
        <v>894742960.53000069</v>
      </c>
      <c r="F3" s="45">
        <f>D3/B3*100</f>
        <v>91.473318741294861</v>
      </c>
    </row>
    <row r="4" spans="1:10" s="10" customFormat="1" ht="24.95" customHeight="1" thickBot="1" x14ac:dyDescent="0.35">
      <c r="A4" s="44" t="s">
        <v>2</v>
      </c>
      <c r="B4" s="45">
        <v>30125125519</v>
      </c>
      <c r="C4" s="139">
        <v>7308275371.7700005</v>
      </c>
      <c r="D4" s="46">
        <v>35791477878.760002</v>
      </c>
      <c r="E4" s="45">
        <f>B4-D4</f>
        <v>-5666352359.7600021</v>
      </c>
      <c r="F4" s="45">
        <f t="shared" ref="F4:F23" si="0">D4/B4*100</f>
        <v>118.80939004282726</v>
      </c>
    </row>
    <row r="5" spans="1:10" s="10" customFormat="1" ht="24.95" customHeight="1" thickBot="1" x14ac:dyDescent="0.35">
      <c r="A5" s="44" t="s">
        <v>3</v>
      </c>
      <c r="B5" s="45">
        <v>12072097694</v>
      </c>
      <c r="C5" s="139">
        <v>4170614274.8699999</v>
      </c>
      <c r="D5" s="46">
        <v>14522931240.110001</v>
      </c>
      <c r="E5" s="45">
        <f>B5-D5</f>
        <v>-2450833546.1100006</v>
      </c>
      <c r="F5" s="45">
        <f t="shared" si="0"/>
        <v>120.30163777856187</v>
      </c>
    </row>
    <row r="6" spans="1:10" s="10" customFormat="1" ht="24.95" customHeight="1" thickBot="1" x14ac:dyDescent="0.35">
      <c r="A6" s="47" t="s">
        <v>4</v>
      </c>
      <c r="B6" s="45">
        <v>14442437948</v>
      </c>
      <c r="C6" s="48"/>
      <c r="D6" s="46"/>
      <c r="E6" s="45">
        <f>B6-D6</f>
        <v>14442437948</v>
      </c>
      <c r="F6" s="45">
        <f t="shared" si="0"/>
        <v>0</v>
      </c>
    </row>
    <row r="7" spans="1:10" s="10" customFormat="1" ht="24.95" customHeight="1" thickBot="1" x14ac:dyDescent="0.35">
      <c r="A7" s="42" t="s">
        <v>5</v>
      </c>
      <c r="B7" s="45"/>
      <c r="C7" s="48"/>
      <c r="D7" s="48"/>
      <c r="E7" s="45"/>
      <c r="F7" s="45"/>
    </row>
    <row r="8" spans="1:10" s="10" customFormat="1" ht="24.95" customHeight="1" thickBot="1" x14ac:dyDescent="0.35">
      <c r="A8" s="49" t="s">
        <v>6</v>
      </c>
      <c r="B8" s="50"/>
      <c r="C8" s="51"/>
      <c r="D8" s="51"/>
      <c r="E8" s="45"/>
      <c r="F8" s="45"/>
    </row>
    <row r="9" spans="1:10" s="10" customFormat="1" ht="24.95" customHeight="1" thickBot="1" x14ac:dyDescent="0.35">
      <c r="A9" s="49" t="s">
        <v>7</v>
      </c>
      <c r="B9" s="50"/>
      <c r="C9" s="51"/>
      <c r="D9" s="51"/>
      <c r="E9" s="45"/>
      <c r="F9" s="45"/>
    </row>
    <row r="10" spans="1:10" s="10" customFormat="1" ht="24.95" customHeight="1" thickBot="1" x14ac:dyDescent="0.35">
      <c r="A10" s="49" t="s">
        <v>8</v>
      </c>
      <c r="B10" s="50"/>
      <c r="C10" s="51"/>
      <c r="D10" s="51"/>
      <c r="E10" s="45"/>
      <c r="F10" s="45"/>
    </row>
    <row r="11" spans="1:10" s="10" customFormat="1" ht="24.95" customHeight="1" thickBot="1" x14ac:dyDescent="0.35">
      <c r="A11" s="49" t="s">
        <v>9</v>
      </c>
      <c r="B11" s="50"/>
      <c r="C11" s="51"/>
      <c r="D11" s="51"/>
      <c r="E11" s="45"/>
      <c r="F11" s="45"/>
    </row>
    <row r="12" spans="1:10" s="10" customFormat="1" ht="24.95" customHeight="1" thickBot="1" x14ac:dyDescent="0.35">
      <c r="A12" s="49" t="s">
        <v>10</v>
      </c>
      <c r="B12" s="50"/>
      <c r="C12" s="51"/>
      <c r="D12" s="51"/>
      <c r="E12" s="45"/>
      <c r="F12" s="45"/>
    </row>
    <row r="13" spans="1:10" s="10" customFormat="1" ht="24.95" customHeight="1" thickBot="1" x14ac:dyDescent="0.35">
      <c r="A13" s="49" t="s">
        <v>287</v>
      </c>
      <c r="B13" s="50">
        <v>5000000000</v>
      </c>
      <c r="C13" s="51"/>
      <c r="D13" s="51"/>
      <c r="E13" s="45"/>
      <c r="F13" s="45"/>
      <c r="I13" s="116"/>
    </row>
    <row r="14" spans="1:10" s="10" customFormat="1" ht="24.95" customHeight="1" thickBot="1" x14ac:dyDescent="0.35">
      <c r="A14" s="44" t="s">
        <v>11</v>
      </c>
      <c r="B14" s="45">
        <v>1654681143</v>
      </c>
      <c r="C14" s="51"/>
      <c r="D14" s="51">
        <v>460681143</v>
      </c>
      <c r="E14" s="45">
        <f>B14-C14</f>
        <v>1654681143</v>
      </c>
      <c r="F14" s="45">
        <f t="shared" si="0"/>
        <v>27.841082552301739</v>
      </c>
      <c r="J14" s="12"/>
    </row>
    <row r="15" spans="1:10" s="10" customFormat="1" ht="24.95" customHeight="1" thickBot="1" x14ac:dyDescent="0.35">
      <c r="A15" s="44" t="s">
        <v>12</v>
      </c>
      <c r="B15" s="45">
        <v>15927686432</v>
      </c>
      <c r="C15" s="48">
        <v>4902000000</v>
      </c>
      <c r="D15" s="48">
        <v>5802000000</v>
      </c>
      <c r="E15" s="45">
        <f>B15-D15</f>
        <v>10125686432</v>
      </c>
      <c r="F15" s="45">
        <f t="shared" si="0"/>
        <v>36.427136011061322</v>
      </c>
    </row>
    <row r="16" spans="1:10" s="10" customFormat="1" ht="24.95" customHeight="1" thickBot="1" x14ac:dyDescent="0.35">
      <c r="A16" s="44" t="s">
        <v>13</v>
      </c>
      <c r="B16" s="45">
        <v>9968212147</v>
      </c>
      <c r="C16" s="140">
        <v>1629139168.4000001</v>
      </c>
      <c r="D16" s="48">
        <v>3838543261</v>
      </c>
      <c r="E16" s="45">
        <f>B16-D16</f>
        <v>6129668886</v>
      </c>
      <c r="F16" s="45">
        <f t="shared" si="0"/>
        <v>38.507840768168592</v>
      </c>
      <c r="I16" s="116"/>
    </row>
    <row r="17" spans="1:7" s="11" customFormat="1" ht="24.95" customHeight="1" thickBot="1" x14ac:dyDescent="0.4">
      <c r="A17" s="143" t="s">
        <v>14</v>
      </c>
      <c r="B17" s="144">
        <f>SUM(B3:B16)</f>
        <v>99683690015</v>
      </c>
      <c r="C17" s="144">
        <f>SUM(C3:C16)</f>
        <v>20367513268.670002</v>
      </c>
      <c r="D17" s="144">
        <f>SUM(D3:D16)</f>
        <v>70014339694.339996</v>
      </c>
      <c r="E17" s="144">
        <f>B17-D17</f>
        <v>29669350320.660004</v>
      </c>
      <c r="F17" s="144">
        <f t="shared" si="0"/>
        <v>70.236504772048988</v>
      </c>
    </row>
    <row r="18" spans="1:7" s="10" customFormat="1" ht="24.95" customHeight="1" thickBot="1" x14ac:dyDescent="0.35">
      <c r="A18" s="54" t="s">
        <v>15</v>
      </c>
      <c r="B18" s="52"/>
      <c r="C18" s="53"/>
      <c r="D18" s="53"/>
      <c r="E18" s="52"/>
      <c r="F18" s="45"/>
    </row>
    <row r="19" spans="1:7" s="10" customFormat="1" ht="28.5" customHeight="1" thickBot="1" x14ac:dyDescent="0.35">
      <c r="A19" s="56" t="s">
        <v>16</v>
      </c>
      <c r="B19" s="43">
        <f>B20+B21</f>
        <v>41996512251</v>
      </c>
      <c r="C19" s="43">
        <f>SUM(C20:C21)</f>
        <v>6966229104</v>
      </c>
      <c r="D19" s="43">
        <f>C19+'[1]PERF. GEN. SUM'!$D$19</f>
        <v>34212569579</v>
      </c>
      <c r="E19" s="43">
        <f>B19-D19</f>
        <v>7783942672</v>
      </c>
      <c r="F19" s="43">
        <f t="shared" si="0"/>
        <v>81.465264006977975</v>
      </c>
    </row>
    <row r="20" spans="1:7" s="10" customFormat="1" ht="24" customHeight="1" thickBot="1" x14ac:dyDescent="0.35">
      <c r="A20" s="44" t="s">
        <v>17</v>
      </c>
      <c r="B20" s="55">
        <v>32439963251</v>
      </c>
      <c r="C20" s="45">
        <v>5041984350</v>
      </c>
      <c r="D20" s="45">
        <f>'[1]PERF. GEN. SUM'!$D$20+C20</f>
        <v>24126404806</v>
      </c>
      <c r="E20" s="45">
        <f>B20-D20</f>
        <v>8313558445</v>
      </c>
      <c r="F20" s="45">
        <f t="shared" si="0"/>
        <v>74.372478844458229</v>
      </c>
    </row>
    <row r="21" spans="1:7" s="10" customFormat="1" ht="24.75" customHeight="1" thickBot="1" x14ac:dyDescent="0.35">
      <c r="A21" s="44" t="s">
        <v>18</v>
      </c>
      <c r="B21" s="45">
        <v>9556549000</v>
      </c>
      <c r="C21" s="45">
        <v>1924244754</v>
      </c>
      <c r="D21" s="45">
        <f>'[1]PERF. GEN. SUM'!$D$21+C21</f>
        <v>10086164773</v>
      </c>
      <c r="E21" s="45">
        <f>B21-D21</f>
        <v>-529615773</v>
      </c>
      <c r="F21" s="45">
        <f t="shared" si="0"/>
        <v>105.5419144818909</v>
      </c>
    </row>
    <row r="22" spans="1:7" s="10" customFormat="1" ht="24.95" customHeight="1" thickBot="1" x14ac:dyDescent="0.35">
      <c r="A22" s="56" t="s">
        <v>19</v>
      </c>
      <c r="B22" s="43">
        <v>57687177764</v>
      </c>
      <c r="C22" s="43">
        <v>6933948722</v>
      </c>
      <c r="D22" s="43">
        <f>'[1]PERF. GEN. SUM'!$D$22+C22</f>
        <v>27164676570.57</v>
      </c>
      <c r="E22" s="43">
        <f>B22-D22</f>
        <v>30522501193.43</v>
      </c>
      <c r="F22" s="45">
        <f t="shared" si="0"/>
        <v>47.089626540063236</v>
      </c>
    </row>
    <row r="23" spans="1:7" s="11" customFormat="1" ht="24.95" customHeight="1" thickBot="1" x14ac:dyDescent="0.4">
      <c r="A23" s="143" t="s">
        <v>20</v>
      </c>
      <c r="B23" s="144">
        <f>B19+B22</f>
        <v>99683690015</v>
      </c>
      <c r="C23" s="144">
        <f>C19+C22</f>
        <v>13900177826</v>
      </c>
      <c r="D23" s="144">
        <f>C23+'[1]PERF. GEN. SUM'!$D$23</f>
        <v>61377246149.57</v>
      </c>
      <c r="E23" s="144">
        <f>B23-D23</f>
        <v>38306443865.43</v>
      </c>
      <c r="F23" s="144">
        <f t="shared" si="0"/>
        <v>61.572004547919725</v>
      </c>
    </row>
    <row r="26" spans="1:7" x14ac:dyDescent="0.3">
      <c r="G26" s="1"/>
    </row>
  </sheetData>
  <mergeCells count="1">
    <mergeCell ref="A1:F1"/>
  </mergeCells>
  <pageMargins left="0.4" right="0.46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J48"/>
  <sheetViews>
    <sheetView view="pageBreakPreview" zoomScale="70" zoomScaleNormal="70" zoomScaleSheetLayoutView="70" workbookViewId="0">
      <selection activeCell="F46" sqref="F46"/>
    </sheetView>
  </sheetViews>
  <sheetFormatPr defaultRowHeight="16.5" x14ac:dyDescent="0.3"/>
  <cols>
    <col min="1" max="1" width="28.125" style="9" customWidth="1"/>
    <col min="2" max="2" width="51" style="9" customWidth="1"/>
    <col min="3" max="3" width="17.625" style="9" customWidth="1"/>
    <col min="4" max="4" width="18.625" style="9" customWidth="1"/>
    <col min="5" max="5" width="22.5" style="9" customWidth="1"/>
    <col min="6" max="6" width="22.25" style="121" customWidth="1"/>
    <col min="7" max="7" width="21.625" style="9" customWidth="1"/>
    <col min="8" max="8" width="23.625" style="9" customWidth="1"/>
    <col min="10" max="10" width="19.625" customWidth="1"/>
  </cols>
  <sheetData>
    <row r="1" spans="1:10" ht="26.25" customHeight="1" thickBot="1" x14ac:dyDescent="0.45">
      <c r="A1" s="160" t="s">
        <v>24</v>
      </c>
      <c r="B1" s="161"/>
      <c r="C1" s="161"/>
      <c r="D1" s="161"/>
      <c r="E1" s="161"/>
      <c r="F1" s="161"/>
      <c r="G1" s="161"/>
      <c r="H1" s="162"/>
    </row>
    <row r="2" spans="1:10" ht="27" thickBot="1" x14ac:dyDescent="0.45">
      <c r="A2" s="163" t="s">
        <v>25</v>
      </c>
      <c r="B2" s="164"/>
      <c r="C2" s="164"/>
      <c r="D2" s="164"/>
      <c r="E2" s="164"/>
      <c r="F2" s="164"/>
      <c r="G2" s="164"/>
      <c r="H2" s="165"/>
    </row>
    <row r="3" spans="1:10" ht="27" thickBot="1" x14ac:dyDescent="0.45">
      <c r="A3" s="163" t="s">
        <v>311</v>
      </c>
      <c r="B3" s="164"/>
      <c r="C3" s="164"/>
      <c r="D3" s="164"/>
      <c r="E3" s="164"/>
      <c r="F3" s="164"/>
      <c r="G3" s="164"/>
      <c r="H3" s="165"/>
    </row>
    <row r="4" spans="1:10" ht="27" thickBot="1" x14ac:dyDescent="0.45">
      <c r="A4" s="166" t="s">
        <v>26</v>
      </c>
      <c r="B4" s="167"/>
      <c r="C4" s="167"/>
      <c r="D4" s="167"/>
      <c r="E4" s="167"/>
      <c r="F4" s="167"/>
      <c r="G4" s="167"/>
      <c r="H4" s="168"/>
    </row>
    <row r="5" spans="1:10" ht="27" thickBot="1" x14ac:dyDescent="0.45">
      <c r="A5" s="169" t="s">
        <v>27</v>
      </c>
      <c r="B5" s="170"/>
      <c r="C5" s="170"/>
      <c r="D5" s="170"/>
      <c r="E5" s="170"/>
      <c r="F5" s="170"/>
      <c r="G5" s="170"/>
      <c r="H5" s="171"/>
    </row>
    <row r="6" spans="1:10" ht="21" thickBot="1" x14ac:dyDescent="0.35">
      <c r="A6" s="172" t="s">
        <v>28</v>
      </c>
      <c r="B6" s="174" t="s">
        <v>29</v>
      </c>
      <c r="C6" s="155" t="s">
        <v>25</v>
      </c>
      <c r="D6" s="156"/>
      <c r="E6" s="156"/>
      <c r="F6" s="156"/>
      <c r="G6" s="156"/>
      <c r="H6" s="157"/>
    </row>
    <row r="7" spans="1:10" ht="60" customHeight="1" thickBot="1" x14ac:dyDescent="0.35">
      <c r="A7" s="173"/>
      <c r="B7" s="175"/>
      <c r="C7" s="57" t="s">
        <v>17</v>
      </c>
      <c r="D7" s="57" t="s">
        <v>30</v>
      </c>
      <c r="E7" s="58" t="s">
        <v>293</v>
      </c>
      <c r="F7" s="119" t="s">
        <v>307</v>
      </c>
      <c r="G7" s="59" t="s">
        <v>306</v>
      </c>
      <c r="H7" s="57" t="s">
        <v>31</v>
      </c>
    </row>
    <row r="8" spans="1:10" s="22" customFormat="1" ht="35.1" customHeight="1" x14ac:dyDescent="0.3">
      <c r="A8" s="60" t="s">
        <v>32</v>
      </c>
      <c r="B8" s="61" t="s">
        <v>33</v>
      </c>
      <c r="C8" s="62">
        <v>44000000</v>
      </c>
      <c r="D8" s="62">
        <v>1782400000</v>
      </c>
      <c r="E8" s="62">
        <f>C8+D8</f>
        <v>1826400000</v>
      </c>
      <c r="F8" s="120">
        <v>131829257</v>
      </c>
      <c r="G8" s="63">
        <f>'[1]REC. EXP. MIN &amp; DEPT'!$G$8+F8</f>
        <v>1826400000</v>
      </c>
      <c r="H8" s="62">
        <f t="shared" ref="H8:H31" si="0">E8-G8</f>
        <v>0</v>
      </c>
    </row>
    <row r="9" spans="1:10" s="22" customFormat="1" ht="35.1" customHeight="1" x14ac:dyDescent="0.3">
      <c r="A9" s="64" t="s">
        <v>34</v>
      </c>
      <c r="B9" s="61" t="s">
        <v>35</v>
      </c>
      <c r="C9" s="62">
        <v>5000000</v>
      </c>
      <c r="D9" s="62">
        <v>86000000</v>
      </c>
      <c r="E9" s="62">
        <f t="shared" ref="E9:E46" si="1">C9+D9</f>
        <v>91000000</v>
      </c>
      <c r="F9" s="117">
        <v>21000000</v>
      </c>
      <c r="G9" s="62">
        <f>'[1]REC. EXP. MIN &amp; DEPT'!$G$9+F9</f>
        <v>84000000</v>
      </c>
      <c r="H9" s="62">
        <f t="shared" si="0"/>
        <v>7000000</v>
      </c>
    </row>
    <row r="10" spans="1:10" s="125" customFormat="1" ht="35.1" customHeight="1" x14ac:dyDescent="0.3">
      <c r="A10" s="64" t="s">
        <v>36</v>
      </c>
      <c r="B10" s="61" t="s">
        <v>37</v>
      </c>
      <c r="C10" s="62">
        <v>550000000</v>
      </c>
      <c r="D10" s="62">
        <v>1172000000</v>
      </c>
      <c r="E10" s="62">
        <f t="shared" si="1"/>
        <v>1722000000</v>
      </c>
      <c r="F10" s="124">
        <v>323997496</v>
      </c>
      <c r="G10" s="62">
        <f>'[1]REC. EXP. MIN &amp; DEPT'!$G$10+F10</f>
        <v>1784385693</v>
      </c>
      <c r="H10" s="62">
        <f t="shared" si="0"/>
        <v>-62385693</v>
      </c>
    </row>
    <row r="11" spans="1:10" s="22" customFormat="1" ht="35.1" customHeight="1" x14ac:dyDescent="0.3">
      <c r="A11" s="64" t="s">
        <v>38</v>
      </c>
      <c r="B11" s="61" t="s">
        <v>39</v>
      </c>
      <c r="C11" s="62">
        <v>7450000</v>
      </c>
      <c r="D11" s="62">
        <v>80381000</v>
      </c>
      <c r="E11" s="62">
        <f t="shared" si="1"/>
        <v>87831000</v>
      </c>
      <c r="F11" s="117">
        <v>9404595</v>
      </c>
      <c r="G11" s="62">
        <f>'[1]REC. EXP. MIN &amp; DEPT'!$G$11+F11</f>
        <v>23215882</v>
      </c>
      <c r="H11" s="62">
        <f t="shared" si="0"/>
        <v>64615118</v>
      </c>
    </row>
    <row r="12" spans="1:10" s="22" customFormat="1" ht="35.1" customHeight="1" x14ac:dyDescent="0.3">
      <c r="A12" s="64" t="s">
        <v>40</v>
      </c>
      <c r="B12" s="61" t="s">
        <v>41</v>
      </c>
      <c r="C12" s="62">
        <v>240000000</v>
      </c>
      <c r="D12" s="62">
        <v>51600000</v>
      </c>
      <c r="E12" s="62">
        <f t="shared" si="1"/>
        <v>291600000</v>
      </c>
      <c r="F12" s="117">
        <v>48400265</v>
      </c>
      <c r="G12" s="62">
        <f>'[1]REC. EXP. MIN &amp; DEPT'!$G$12+F12</f>
        <v>209469645.78999999</v>
      </c>
      <c r="H12" s="62">
        <f t="shared" si="0"/>
        <v>82130354.210000008</v>
      </c>
    </row>
    <row r="13" spans="1:10" s="22" customFormat="1" ht="35.1" customHeight="1" x14ac:dyDescent="0.3">
      <c r="A13" s="64" t="s">
        <v>42</v>
      </c>
      <c r="B13" s="61" t="s">
        <v>241</v>
      </c>
      <c r="C13" s="62">
        <v>54000000</v>
      </c>
      <c r="D13" s="62">
        <v>6150000</v>
      </c>
      <c r="E13" s="62">
        <f t="shared" si="1"/>
        <v>60150000</v>
      </c>
      <c r="F13" s="117">
        <v>14424659</v>
      </c>
      <c r="G13" s="62">
        <f>'[1]REC. EXP. MIN &amp; DEPT'!$G$13+F13</f>
        <v>58795918</v>
      </c>
      <c r="H13" s="62">
        <f t="shared" si="0"/>
        <v>1354082</v>
      </c>
      <c r="J13" s="118"/>
    </row>
    <row r="14" spans="1:10" s="22" customFormat="1" ht="35.1" customHeight="1" x14ac:dyDescent="0.3">
      <c r="A14" s="64" t="s">
        <v>43</v>
      </c>
      <c r="B14" s="61" t="s">
        <v>44</v>
      </c>
      <c r="C14" s="62">
        <v>42000000</v>
      </c>
      <c r="D14" s="62">
        <v>1910000</v>
      </c>
      <c r="E14" s="62">
        <f t="shared" si="1"/>
        <v>43910000</v>
      </c>
      <c r="F14" s="117">
        <v>10846268</v>
      </c>
      <c r="G14" s="62">
        <f>'[1]REC. EXP. MIN &amp; DEPT'!$G$14+F14</f>
        <v>40416762</v>
      </c>
      <c r="H14" s="62">
        <f t="shared" si="0"/>
        <v>3493238</v>
      </c>
      <c r="J14" s="118"/>
    </row>
    <row r="15" spans="1:10" s="22" customFormat="1" ht="35.1" customHeight="1" x14ac:dyDescent="0.3">
      <c r="A15" s="64" t="s">
        <v>45</v>
      </c>
      <c r="B15" s="61" t="s">
        <v>46</v>
      </c>
      <c r="C15" s="62">
        <v>222000000</v>
      </c>
      <c r="D15" s="62">
        <v>27300000</v>
      </c>
      <c r="E15" s="62">
        <f>SUM(C15:D15)</f>
        <v>249300000</v>
      </c>
      <c r="F15" s="117">
        <v>60657687</v>
      </c>
      <c r="G15" s="62">
        <f>'[1]REC. EXP. MIN &amp; DEPT'!$G$15+F15</f>
        <v>247047335</v>
      </c>
      <c r="H15" s="62">
        <f t="shared" si="0"/>
        <v>2252665</v>
      </c>
      <c r="J15" s="118"/>
    </row>
    <row r="16" spans="1:10" s="22" customFormat="1" ht="35.1" customHeight="1" x14ac:dyDescent="0.3">
      <c r="A16" s="64" t="s">
        <v>47</v>
      </c>
      <c r="B16" s="61" t="s">
        <v>48</v>
      </c>
      <c r="C16" s="62">
        <v>102000000</v>
      </c>
      <c r="D16" s="62">
        <v>8000000</v>
      </c>
      <c r="E16" s="62">
        <f t="shared" si="1"/>
        <v>110000000</v>
      </c>
      <c r="F16" s="117">
        <v>27555635</v>
      </c>
      <c r="G16" s="62">
        <f>'[1]REC. EXP. MIN &amp; DEPT'!$G$16+F16</f>
        <v>101815621</v>
      </c>
      <c r="H16" s="62">
        <f t="shared" si="0"/>
        <v>8184379</v>
      </c>
      <c r="J16" s="118"/>
    </row>
    <row r="17" spans="1:10" s="22" customFormat="1" ht="35.1" customHeight="1" x14ac:dyDescent="0.3">
      <c r="A17" s="64" t="s">
        <v>49</v>
      </c>
      <c r="B17" s="61" t="s">
        <v>50</v>
      </c>
      <c r="C17" s="62">
        <v>28200000</v>
      </c>
      <c r="D17" s="62">
        <v>85150000</v>
      </c>
      <c r="E17" s="62">
        <f t="shared" si="1"/>
        <v>113350000</v>
      </c>
      <c r="F17" s="117">
        <v>57795528</v>
      </c>
      <c r="G17" s="62">
        <f>'[1]REC. EXP. MIN &amp; DEPT'!$G$17+F17</f>
        <v>96302142</v>
      </c>
      <c r="H17" s="62">
        <f t="shared" si="0"/>
        <v>17047858</v>
      </c>
    </row>
    <row r="18" spans="1:10" s="125" customFormat="1" ht="35.1" customHeight="1" x14ac:dyDescent="0.3">
      <c r="A18" s="64" t="s">
        <v>51</v>
      </c>
      <c r="B18" s="66" t="s">
        <v>52</v>
      </c>
      <c r="C18" s="62">
        <v>224000000</v>
      </c>
      <c r="D18" s="62">
        <v>12350000</v>
      </c>
      <c r="E18" s="62">
        <f t="shared" si="1"/>
        <v>236350000</v>
      </c>
      <c r="F18" s="124">
        <v>56629601</v>
      </c>
      <c r="G18" s="62">
        <f>'[1]REC. EXP. MIN &amp; DEPT'!$G$18+F18</f>
        <v>243441392.81999999</v>
      </c>
      <c r="H18" s="62">
        <f t="shared" si="0"/>
        <v>-7091392.8199999928</v>
      </c>
    </row>
    <row r="19" spans="1:10" s="125" customFormat="1" ht="35.1" customHeight="1" x14ac:dyDescent="0.3">
      <c r="A19" s="64" t="s">
        <v>53</v>
      </c>
      <c r="B19" s="67" t="s">
        <v>54</v>
      </c>
      <c r="C19" s="62">
        <v>83000000</v>
      </c>
      <c r="D19" s="62">
        <v>71100000</v>
      </c>
      <c r="E19" s="62">
        <f t="shared" si="1"/>
        <v>154100000</v>
      </c>
      <c r="F19" s="124">
        <v>22651513</v>
      </c>
      <c r="G19" s="62">
        <f>'[1]REC. EXP. MIN &amp; DEPT'!$G$19+F19</f>
        <v>150664303.06</v>
      </c>
      <c r="H19" s="62">
        <f t="shared" si="0"/>
        <v>3435696.9399999976</v>
      </c>
    </row>
    <row r="20" spans="1:10" s="22" customFormat="1" ht="35.1" customHeight="1" x14ac:dyDescent="0.3">
      <c r="A20" s="64" t="s">
        <v>55</v>
      </c>
      <c r="B20" s="61" t="s">
        <v>56</v>
      </c>
      <c r="C20" s="62">
        <v>1396000000</v>
      </c>
      <c r="D20" s="62">
        <v>969060000</v>
      </c>
      <c r="E20" s="62">
        <f t="shared" si="1"/>
        <v>2365060000</v>
      </c>
      <c r="F20" s="117">
        <v>637721200</v>
      </c>
      <c r="G20" s="62">
        <f>'[1]REC. EXP. MIN &amp; DEPT'!$G$20+F20</f>
        <v>1732732255</v>
      </c>
      <c r="H20" s="62">
        <f t="shared" si="0"/>
        <v>632327745</v>
      </c>
    </row>
    <row r="21" spans="1:10" s="22" customFormat="1" ht="35.1" customHeight="1" x14ac:dyDescent="0.3">
      <c r="A21" s="64" t="s">
        <v>57</v>
      </c>
      <c r="B21" s="61" t="s">
        <v>58</v>
      </c>
      <c r="C21" s="62">
        <v>378000000</v>
      </c>
      <c r="D21" s="62">
        <v>8900000</v>
      </c>
      <c r="E21" s="62">
        <f>C21+D21</f>
        <v>386900000</v>
      </c>
      <c r="F21" s="117">
        <v>75753682</v>
      </c>
      <c r="G21" s="62">
        <f>'[1]REC. EXP. MIN &amp; DEPT'!$G$21+F21</f>
        <v>330670034</v>
      </c>
      <c r="H21" s="62">
        <f t="shared" si="0"/>
        <v>56229966</v>
      </c>
    </row>
    <row r="22" spans="1:10" s="22" customFormat="1" ht="35.1" customHeight="1" x14ac:dyDescent="0.3">
      <c r="A22" s="136" t="s">
        <v>233</v>
      </c>
      <c r="B22" s="68" t="s">
        <v>59</v>
      </c>
      <c r="C22" s="69">
        <v>476500000</v>
      </c>
      <c r="D22" s="69">
        <v>267500000</v>
      </c>
      <c r="E22" s="62">
        <f t="shared" si="1"/>
        <v>744000000</v>
      </c>
      <c r="F22" s="117">
        <v>151281632</v>
      </c>
      <c r="G22" s="70">
        <f>'[1]REC. EXP. MIN &amp; DEPT'!$G$22+F22</f>
        <v>700503718</v>
      </c>
      <c r="H22" s="69">
        <f t="shared" si="0"/>
        <v>43496282</v>
      </c>
    </row>
    <row r="23" spans="1:10" s="22" customFormat="1" ht="35.1" customHeight="1" x14ac:dyDescent="0.3">
      <c r="A23" s="64" t="s">
        <v>60</v>
      </c>
      <c r="B23" s="61" t="s">
        <v>240</v>
      </c>
      <c r="C23" s="71">
        <v>24000000</v>
      </c>
      <c r="D23" s="71">
        <v>50900000</v>
      </c>
      <c r="E23" s="62">
        <f t="shared" si="1"/>
        <v>74900000</v>
      </c>
      <c r="F23" s="117">
        <v>21189242</v>
      </c>
      <c r="G23" s="71">
        <f>'[1]REC. EXP. MIN &amp; DEPT'!$G$23+F23</f>
        <v>53204341</v>
      </c>
      <c r="H23" s="69">
        <f t="shared" si="0"/>
        <v>21695659</v>
      </c>
    </row>
    <row r="24" spans="1:10" s="22" customFormat="1" ht="35.1" customHeight="1" x14ac:dyDescent="0.3">
      <c r="A24" s="64" t="s">
        <v>61</v>
      </c>
      <c r="B24" s="61" t="s">
        <v>62</v>
      </c>
      <c r="C24" s="71"/>
      <c r="D24" s="71">
        <v>212200000</v>
      </c>
      <c r="E24" s="62">
        <f t="shared" si="1"/>
        <v>212200000</v>
      </c>
      <c r="F24" s="117">
        <v>11454000</v>
      </c>
      <c r="G24" s="71">
        <f>'[1]REC. EXP. MIN &amp; DEPT'!$G$24+F24</f>
        <v>39335500</v>
      </c>
      <c r="H24" s="69">
        <f t="shared" si="0"/>
        <v>172864500</v>
      </c>
    </row>
    <row r="25" spans="1:10" s="22" customFormat="1" ht="35.1" customHeight="1" x14ac:dyDescent="0.3">
      <c r="A25" s="64" t="s">
        <v>63</v>
      </c>
      <c r="B25" s="61" t="s">
        <v>64</v>
      </c>
      <c r="C25" s="71">
        <v>4400000000</v>
      </c>
      <c r="D25" s="71">
        <v>509600000</v>
      </c>
      <c r="E25" s="62">
        <f t="shared" si="1"/>
        <v>4909600000</v>
      </c>
      <c r="F25" s="117">
        <v>1026914829</v>
      </c>
      <c r="G25" s="71">
        <f>'[1]REC. EXP. MIN &amp; DEPT'!$G$25+F25</f>
        <v>3643169545</v>
      </c>
      <c r="H25" s="69">
        <f t="shared" si="0"/>
        <v>1266430455</v>
      </c>
    </row>
    <row r="26" spans="1:10" s="22" customFormat="1" ht="35.1" customHeight="1" x14ac:dyDescent="0.3">
      <c r="A26" s="64" t="s">
        <v>65</v>
      </c>
      <c r="B26" s="61" t="s">
        <v>242</v>
      </c>
      <c r="C26" s="71">
        <v>101000000</v>
      </c>
      <c r="D26" s="71">
        <v>45000000</v>
      </c>
      <c r="E26" s="62">
        <f t="shared" si="1"/>
        <v>146000000</v>
      </c>
      <c r="F26" s="117">
        <v>31241944</v>
      </c>
      <c r="G26" s="71">
        <f>'[1]REC. EXP. MIN &amp; DEPT'!$G$26+F26</f>
        <v>115964902</v>
      </c>
      <c r="H26" s="69">
        <f t="shared" si="0"/>
        <v>30035098</v>
      </c>
      <c r="J26" s="118"/>
    </row>
    <row r="27" spans="1:10" s="125" customFormat="1" ht="35.1" customHeight="1" x14ac:dyDescent="0.3">
      <c r="A27" s="64" t="s">
        <v>66</v>
      </c>
      <c r="B27" s="61" t="s">
        <v>67</v>
      </c>
      <c r="C27" s="71">
        <v>60000000</v>
      </c>
      <c r="D27" s="71">
        <v>8700000</v>
      </c>
      <c r="E27" s="62">
        <f t="shared" si="1"/>
        <v>68700000</v>
      </c>
      <c r="F27" s="124">
        <v>15908672</v>
      </c>
      <c r="G27" s="71">
        <f>'[1]REC. EXP. MIN &amp; DEPT'!$G$27+F27</f>
        <v>69462776</v>
      </c>
      <c r="H27" s="69">
        <f t="shared" si="0"/>
        <v>-762776</v>
      </c>
      <c r="J27" s="127"/>
    </row>
    <row r="28" spans="1:10" s="22" customFormat="1" ht="35.1" customHeight="1" x14ac:dyDescent="0.3">
      <c r="A28" s="64" t="s">
        <v>68</v>
      </c>
      <c r="B28" s="61" t="s">
        <v>69</v>
      </c>
      <c r="C28" s="71">
        <v>56500000</v>
      </c>
      <c r="D28" s="71">
        <v>433700000</v>
      </c>
      <c r="E28" s="62">
        <f t="shared" si="1"/>
        <v>490200000</v>
      </c>
      <c r="F28" s="117">
        <v>303011034</v>
      </c>
      <c r="G28" s="71">
        <f>'[1]REC. EXP. MIN &amp; DEPT'!$G$28+F28</f>
        <v>372850444</v>
      </c>
      <c r="H28" s="69">
        <f t="shared" si="0"/>
        <v>117349556</v>
      </c>
      <c r="J28" s="118"/>
    </row>
    <row r="29" spans="1:10" s="22" customFormat="1" ht="35.1" customHeight="1" x14ac:dyDescent="0.3">
      <c r="A29" s="64" t="s">
        <v>70</v>
      </c>
      <c r="B29" s="67" t="s">
        <v>71</v>
      </c>
      <c r="C29" s="71">
        <v>320000000</v>
      </c>
      <c r="D29" s="71">
        <v>14550000</v>
      </c>
      <c r="E29" s="62">
        <f>C29+D29</f>
        <v>334550000</v>
      </c>
      <c r="F29" s="117">
        <v>80627161</v>
      </c>
      <c r="G29" s="71">
        <f>'[1]REC. EXP. MIN &amp; DEPT'!$G$29+F29</f>
        <v>332565631</v>
      </c>
      <c r="H29" s="69">
        <f t="shared" si="0"/>
        <v>1984369</v>
      </c>
      <c r="J29" s="118"/>
    </row>
    <row r="30" spans="1:10" s="22" customFormat="1" ht="35.1" customHeight="1" x14ac:dyDescent="0.3">
      <c r="A30" s="64" t="s">
        <v>72</v>
      </c>
      <c r="B30" s="61" t="s">
        <v>243</v>
      </c>
      <c r="C30" s="71">
        <v>95591460</v>
      </c>
      <c r="D30" s="71">
        <v>7385000</v>
      </c>
      <c r="E30" s="62">
        <f t="shared" si="1"/>
        <v>102976460</v>
      </c>
      <c r="F30" s="117">
        <v>24195669</v>
      </c>
      <c r="G30" s="71">
        <f>'[1]REC. EXP. MIN &amp; DEPT'!$G$30+F30</f>
        <v>96165800</v>
      </c>
      <c r="H30" s="69">
        <f t="shared" si="0"/>
        <v>6810660</v>
      </c>
    </row>
    <row r="31" spans="1:10" s="125" customFormat="1" ht="35.1" customHeight="1" x14ac:dyDescent="0.3">
      <c r="A31" s="64" t="s">
        <v>73</v>
      </c>
      <c r="B31" s="61" t="s">
        <v>244</v>
      </c>
      <c r="C31" s="71">
        <v>63000000</v>
      </c>
      <c r="D31" s="71">
        <v>27860000</v>
      </c>
      <c r="E31" s="62">
        <f t="shared" si="1"/>
        <v>90860000</v>
      </c>
      <c r="F31" s="124">
        <v>83758178</v>
      </c>
      <c r="G31" s="71">
        <f>'[1]REC. EXP. MIN &amp; DEPT'!$G$31+F31</f>
        <v>148963675</v>
      </c>
      <c r="H31" s="69">
        <f t="shared" si="0"/>
        <v>-58103675</v>
      </c>
    </row>
    <row r="32" spans="1:10" s="22" customFormat="1" ht="35.1" customHeight="1" x14ac:dyDescent="0.3">
      <c r="A32" s="158" t="s">
        <v>74</v>
      </c>
      <c r="B32" s="159"/>
      <c r="C32" s="71"/>
      <c r="D32" s="71"/>
      <c r="E32" s="62"/>
      <c r="F32" s="117"/>
      <c r="G32" s="71"/>
      <c r="H32" s="69"/>
    </row>
    <row r="33" spans="1:10" s="125" customFormat="1" ht="35.1" customHeight="1" x14ac:dyDescent="0.3">
      <c r="A33" s="64" t="s">
        <v>75</v>
      </c>
      <c r="B33" s="61" t="s">
        <v>76</v>
      </c>
      <c r="C33" s="71">
        <v>493408540</v>
      </c>
      <c r="D33" s="71">
        <v>115100000</v>
      </c>
      <c r="E33" s="62">
        <f t="shared" si="1"/>
        <v>608508540</v>
      </c>
      <c r="F33" s="124">
        <v>156954092</v>
      </c>
      <c r="G33" s="71">
        <f>'[1]REC. EXP. MIN &amp; DEPT'!$G$33+F33</f>
        <v>531723440</v>
      </c>
      <c r="H33" s="69">
        <f t="shared" ref="H33:H42" si="2">E33-G33</f>
        <v>76785100</v>
      </c>
    </row>
    <row r="34" spans="1:10" s="125" customFormat="1" ht="35.1" customHeight="1" x14ac:dyDescent="0.3">
      <c r="A34" s="64" t="s">
        <v>77</v>
      </c>
      <c r="B34" s="61" t="s">
        <v>78</v>
      </c>
      <c r="C34" s="71">
        <v>436000000</v>
      </c>
      <c r="D34" s="71">
        <v>160800000</v>
      </c>
      <c r="E34" s="62">
        <f t="shared" si="1"/>
        <v>596800000</v>
      </c>
      <c r="F34" s="124">
        <v>192843472</v>
      </c>
      <c r="G34" s="142">
        <f>'[1]REC. EXP. MIN &amp; DEPT'!$G$34+F34</f>
        <v>704593835</v>
      </c>
      <c r="H34" s="69">
        <f t="shared" si="2"/>
        <v>-107793835</v>
      </c>
    </row>
    <row r="35" spans="1:10" s="22" customFormat="1" ht="35.1" customHeight="1" x14ac:dyDescent="0.3">
      <c r="A35" s="64" t="s">
        <v>79</v>
      </c>
      <c r="B35" s="61" t="s">
        <v>80</v>
      </c>
      <c r="C35" s="71">
        <v>65500000</v>
      </c>
      <c r="D35" s="71">
        <v>2475000</v>
      </c>
      <c r="E35" s="62">
        <f t="shared" si="1"/>
        <v>67975000</v>
      </c>
      <c r="F35" s="117">
        <v>16887221</v>
      </c>
      <c r="G35" s="71">
        <f>'[1]REC. EXP. MIN &amp; DEPT'!$G$35+F35</f>
        <v>60381560</v>
      </c>
      <c r="H35" s="69">
        <f t="shared" si="2"/>
        <v>7593440</v>
      </c>
    </row>
    <row r="36" spans="1:10" s="22" customFormat="1" ht="35.1" customHeight="1" x14ac:dyDescent="0.3">
      <c r="A36" s="64" t="s">
        <v>81</v>
      </c>
      <c r="B36" s="61" t="s">
        <v>82</v>
      </c>
      <c r="C36" s="71">
        <v>152000000</v>
      </c>
      <c r="D36" s="71">
        <v>6350000</v>
      </c>
      <c r="E36" s="62">
        <f t="shared" si="1"/>
        <v>158350000</v>
      </c>
      <c r="F36" s="117">
        <v>39133080</v>
      </c>
      <c r="G36" s="71">
        <f>'[1]REC. EXP. MIN &amp; DEPT'!$G$36+F36</f>
        <v>139714771</v>
      </c>
      <c r="H36" s="69">
        <f t="shared" si="2"/>
        <v>18635229</v>
      </c>
    </row>
    <row r="37" spans="1:10" s="22" customFormat="1" ht="35.1" customHeight="1" x14ac:dyDescent="0.3">
      <c r="A37" s="64">
        <v>11103700100</v>
      </c>
      <c r="B37" s="61" t="s">
        <v>245</v>
      </c>
      <c r="C37" s="71">
        <v>5000000</v>
      </c>
      <c r="D37" s="71">
        <v>12000000</v>
      </c>
      <c r="E37" s="62">
        <f t="shared" si="1"/>
        <v>17000000</v>
      </c>
      <c r="F37" s="117">
        <v>4229676</v>
      </c>
      <c r="G37" s="71">
        <f>'[1]REC. EXP. MIN &amp; DEPT'!$G$37+F37</f>
        <v>16913321</v>
      </c>
      <c r="H37" s="69">
        <f t="shared" si="2"/>
        <v>86679</v>
      </c>
    </row>
    <row r="38" spans="1:10" s="22" customFormat="1" ht="35.1" customHeight="1" x14ac:dyDescent="0.3">
      <c r="A38" s="64" t="s">
        <v>83</v>
      </c>
      <c r="B38" s="61" t="s">
        <v>84</v>
      </c>
      <c r="C38" s="71">
        <v>45000000</v>
      </c>
      <c r="D38" s="71">
        <v>8550000</v>
      </c>
      <c r="E38" s="62">
        <f>C38+D38</f>
        <v>53550000</v>
      </c>
      <c r="F38" s="117">
        <v>10845705</v>
      </c>
      <c r="G38" s="71">
        <f>'[1]REC. EXP. MIN &amp; DEPT'!$G$38+F38</f>
        <v>33148998</v>
      </c>
      <c r="H38" s="69">
        <f t="shared" si="2"/>
        <v>20401002</v>
      </c>
    </row>
    <row r="39" spans="1:10" s="22" customFormat="1" ht="35.1" customHeight="1" x14ac:dyDescent="0.3">
      <c r="A39" s="64" t="s">
        <v>85</v>
      </c>
      <c r="B39" s="61" t="s">
        <v>86</v>
      </c>
      <c r="C39" s="71">
        <v>34000000</v>
      </c>
      <c r="D39" s="71">
        <v>12850000</v>
      </c>
      <c r="E39" s="62">
        <f t="shared" si="1"/>
        <v>46850000</v>
      </c>
      <c r="F39" s="117">
        <v>11361182</v>
      </c>
      <c r="G39" s="71">
        <f>'[1]REC. EXP. MIN &amp; DEPT'!$G$39+F39</f>
        <v>45455877</v>
      </c>
      <c r="H39" s="69">
        <f t="shared" si="2"/>
        <v>1394123</v>
      </c>
    </row>
    <row r="40" spans="1:10" s="22" customFormat="1" ht="35.1" customHeight="1" x14ac:dyDescent="0.3">
      <c r="A40" s="136" t="s">
        <v>295</v>
      </c>
      <c r="B40" s="68" t="s">
        <v>87</v>
      </c>
      <c r="C40" s="72"/>
      <c r="D40" s="72">
        <v>3640000</v>
      </c>
      <c r="E40" s="62">
        <f t="shared" si="1"/>
        <v>3640000</v>
      </c>
      <c r="F40" s="117">
        <v>900000</v>
      </c>
      <c r="G40" s="73">
        <f>'[1]REC. EXP. MIN &amp; DEPT'!$G$40+F40</f>
        <v>3600000</v>
      </c>
      <c r="H40" s="72">
        <f t="shared" si="2"/>
        <v>40000</v>
      </c>
    </row>
    <row r="41" spans="1:10" s="22" customFormat="1" ht="35.1" customHeight="1" x14ac:dyDescent="0.3">
      <c r="A41" s="136" t="s">
        <v>88</v>
      </c>
      <c r="B41" s="67" t="s">
        <v>246</v>
      </c>
      <c r="C41" s="62">
        <v>533000000</v>
      </c>
      <c r="D41" s="62">
        <v>9000000</v>
      </c>
      <c r="E41" s="62">
        <f t="shared" si="1"/>
        <v>542000000</v>
      </c>
      <c r="F41" s="117">
        <v>156122957</v>
      </c>
      <c r="G41" s="62">
        <f>'[1]REC. EXP. MIN &amp; DEPT'!$G$41+F41</f>
        <v>481431857</v>
      </c>
      <c r="H41" s="122">
        <f t="shared" si="2"/>
        <v>60568143</v>
      </c>
    </row>
    <row r="42" spans="1:10" s="125" customFormat="1" ht="35.1" customHeight="1" x14ac:dyDescent="0.3">
      <c r="A42" s="136" t="s">
        <v>296</v>
      </c>
      <c r="B42" s="67" t="s">
        <v>288</v>
      </c>
      <c r="C42" s="62"/>
      <c r="D42" s="62">
        <v>17400000</v>
      </c>
      <c r="E42" s="62">
        <f t="shared" si="1"/>
        <v>17400000</v>
      </c>
      <c r="F42" s="124">
        <v>1800000</v>
      </c>
      <c r="G42" s="62">
        <f>F42</f>
        <v>1800000</v>
      </c>
      <c r="H42" s="122">
        <f t="shared" si="2"/>
        <v>15600000</v>
      </c>
      <c r="J42" s="127"/>
    </row>
    <row r="43" spans="1:10" s="22" customFormat="1" ht="35.1" customHeight="1" x14ac:dyDescent="0.3">
      <c r="A43" s="113" t="s">
        <v>89</v>
      </c>
      <c r="B43" s="67" t="s">
        <v>90</v>
      </c>
      <c r="C43" s="62"/>
      <c r="D43" s="62">
        <v>9900000</v>
      </c>
      <c r="E43" s="62">
        <f t="shared" si="1"/>
        <v>9900000</v>
      </c>
      <c r="F43" s="117"/>
      <c r="G43" s="62"/>
      <c r="H43" s="72">
        <f>E43-G43</f>
        <v>9900000</v>
      </c>
      <c r="J43" s="118"/>
    </row>
    <row r="44" spans="1:10" s="22" customFormat="1" ht="35.1" customHeight="1" x14ac:dyDescent="0.3">
      <c r="A44" s="65"/>
      <c r="B44" s="74" t="s">
        <v>91</v>
      </c>
      <c r="C44" s="75">
        <f>SUM(C8:C43)</f>
        <v>10736150000</v>
      </c>
      <c r="D44" s="75">
        <f>SUM(D8:D43)</f>
        <v>6297761000</v>
      </c>
      <c r="E44" s="114">
        <f t="shared" si="1"/>
        <v>17033911000</v>
      </c>
      <c r="F44" s="123">
        <f>SUM(F8:F43)</f>
        <v>3839327132</v>
      </c>
      <c r="G44" s="75">
        <f>'[1]REC. EXP. MIN &amp; DEPT'!$G$44+F44</f>
        <v>14557151493.610001</v>
      </c>
      <c r="H44" s="76">
        <f>E44-G44</f>
        <v>2476759506.3899994</v>
      </c>
      <c r="J44" s="118"/>
    </row>
    <row r="45" spans="1:10" s="22" customFormat="1" ht="35.1" customHeight="1" x14ac:dyDescent="0.25">
      <c r="A45" s="65"/>
      <c r="B45" s="61" t="s">
        <v>247</v>
      </c>
      <c r="C45" s="77">
        <v>10926986618</v>
      </c>
      <c r="D45" s="78"/>
      <c r="E45" s="62">
        <f t="shared" si="1"/>
        <v>10926986618</v>
      </c>
      <c r="F45" s="150">
        <v>3540141518</v>
      </c>
      <c r="G45" s="62">
        <f>'[1]REC. EXP. MIN &amp; DEPT'!$G$45+F45</f>
        <v>9310748885.6199989</v>
      </c>
      <c r="H45" s="72">
        <f>E45-G45</f>
        <v>1616237732.3800011</v>
      </c>
      <c r="J45" s="118"/>
    </row>
    <row r="46" spans="1:10" s="22" customFormat="1" ht="35.1" customHeight="1" thickBot="1" x14ac:dyDescent="0.35">
      <c r="A46" s="79"/>
      <c r="B46" s="80" t="s">
        <v>92</v>
      </c>
      <c r="C46" s="81">
        <v>10776826633</v>
      </c>
      <c r="D46" s="81">
        <v>3258788000</v>
      </c>
      <c r="E46" s="112">
        <f t="shared" si="1"/>
        <v>14035614633</v>
      </c>
      <c r="F46" s="134">
        <f>'REC. EXP. BOARD &amp; PARAST.'!F77</f>
        <v>3045057168</v>
      </c>
      <c r="G46" s="81">
        <f>'[1]REC. EXP. MIN &amp; DEPT'!$G$46+F46</f>
        <v>11418843810.389999</v>
      </c>
      <c r="H46" s="82">
        <f>E46-G46</f>
        <v>2616770822.6100006</v>
      </c>
    </row>
    <row r="47" spans="1:10" s="22" customFormat="1" ht="35.1" customHeight="1" thickBot="1" x14ac:dyDescent="0.35">
      <c r="A47" s="83"/>
      <c r="B47" s="84" t="s">
        <v>93</v>
      </c>
      <c r="C47" s="85">
        <v>32439963251</v>
      </c>
      <c r="D47" s="85">
        <v>9556549000</v>
      </c>
      <c r="E47" s="85">
        <f>SUM(E44:E46)</f>
        <v>41996512251</v>
      </c>
      <c r="F47" s="135">
        <f>SUM(F44:F46)</f>
        <v>10424525818</v>
      </c>
      <c r="G47" s="85">
        <f>'[1]REC. EXP. MIN &amp; DEPT'!$G$47+F47</f>
        <v>35286744189.620003</v>
      </c>
      <c r="H47" s="86">
        <f>E47-G47</f>
        <v>6709768061.3799973</v>
      </c>
    </row>
    <row r="48" spans="1:10" s="22" customFormat="1" ht="35.1" customHeight="1" thickBot="1" x14ac:dyDescent="0.35">
      <c r="A48" s="87"/>
      <c r="B48" s="154" t="s">
        <v>94</v>
      </c>
      <c r="C48" s="154"/>
      <c r="D48" s="154"/>
      <c r="E48" s="154"/>
      <c r="F48" s="154"/>
      <c r="G48" s="154"/>
      <c r="H48" s="154"/>
    </row>
  </sheetData>
  <mergeCells count="10">
    <mergeCell ref="B48:H48"/>
    <mergeCell ref="C6:H6"/>
    <mergeCell ref="A32:B32"/>
    <mergeCell ref="A1:H1"/>
    <mergeCell ref="A2:H2"/>
    <mergeCell ref="A4:H4"/>
    <mergeCell ref="A5:H5"/>
    <mergeCell ref="A6:A7"/>
    <mergeCell ref="B6:B7"/>
    <mergeCell ref="A3:H3"/>
  </mergeCells>
  <pageMargins left="0.69" right="0.36" top="0.75" bottom="0.75" header="0.3" footer="0.3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 tint="0.249977111117893"/>
  </sheetPr>
  <dimension ref="A1:H77"/>
  <sheetViews>
    <sheetView view="pageBreakPreview" zoomScale="70" zoomScaleNormal="86" zoomScaleSheetLayoutView="70" workbookViewId="0">
      <selection activeCell="G73" sqref="G73"/>
    </sheetView>
  </sheetViews>
  <sheetFormatPr defaultRowHeight="16.5" x14ac:dyDescent="0.3"/>
  <cols>
    <col min="1" max="1" width="20.375" customWidth="1"/>
    <col min="2" max="2" width="54.875" customWidth="1"/>
    <col min="3" max="3" width="21.625" customWidth="1"/>
    <col min="4" max="4" width="19.875" customWidth="1"/>
    <col min="5" max="5" width="20" customWidth="1"/>
    <col min="6" max="6" width="26.125" customWidth="1"/>
    <col min="7" max="7" width="24.375" customWidth="1"/>
    <col min="8" max="8" width="26.125" customWidth="1"/>
  </cols>
  <sheetData>
    <row r="1" spans="1:8" ht="16.5" customHeight="1" x14ac:dyDescent="0.3">
      <c r="A1" s="176" t="s">
        <v>239</v>
      </c>
      <c r="B1" s="176"/>
      <c r="C1" s="176"/>
      <c r="D1" s="176"/>
      <c r="E1" s="176"/>
      <c r="F1" s="176"/>
      <c r="G1" s="176"/>
      <c r="H1" s="176"/>
    </row>
    <row r="2" spans="1:8" ht="16.5" customHeight="1" x14ac:dyDescent="0.3">
      <c r="A2" s="177"/>
      <c r="B2" s="177"/>
      <c r="C2" s="177"/>
      <c r="D2" s="177"/>
      <c r="E2" s="177"/>
      <c r="F2" s="177"/>
      <c r="G2" s="177"/>
      <c r="H2" s="177"/>
    </row>
    <row r="3" spans="1:8" ht="35.25" customHeight="1" x14ac:dyDescent="0.3">
      <c r="A3" s="177"/>
      <c r="B3" s="177"/>
      <c r="C3" s="177"/>
      <c r="D3" s="177"/>
      <c r="E3" s="177"/>
      <c r="F3" s="177"/>
      <c r="G3" s="177"/>
      <c r="H3" s="177"/>
    </row>
    <row r="4" spans="1:8" ht="15.75" customHeight="1" thickBot="1" x14ac:dyDescent="0.35">
      <c r="A4" s="178"/>
      <c r="B4" s="178"/>
      <c r="C4" s="178"/>
      <c r="D4" s="178"/>
      <c r="E4" s="178"/>
      <c r="F4" s="178"/>
      <c r="G4" s="178"/>
      <c r="H4" s="178"/>
    </row>
    <row r="5" spans="1:8" ht="27" thickBot="1" x14ac:dyDescent="0.45">
      <c r="A5" s="169" t="s">
        <v>27</v>
      </c>
      <c r="B5" s="170"/>
      <c r="C5" s="170"/>
      <c r="D5" s="170"/>
      <c r="E5" s="170"/>
      <c r="F5" s="170"/>
      <c r="G5" s="170"/>
      <c r="H5" s="170"/>
    </row>
    <row r="6" spans="1:8" ht="24" thickBot="1" x14ac:dyDescent="0.4">
      <c r="A6" s="179" t="s">
        <v>28</v>
      </c>
      <c r="B6" s="182" t="s">
        <v>95</v>
      </c>
      <c r="C6" s="191" t="s">
        <v>291</v>
      </c>
      <c r="D6" s="192"/>
      <c r="E6" s="192"/>
      <c r="F6" s="192"/>
      <c r="G6" s="192"/>
      <c r="H6" s="193"/>
    </row>
    <row r="7" spans="1:8" ht="24.75" customHeight="1" x14ac:dyDescent="0.3">
      <c r="A7" s="180"/>
      <c r="B7" s="183"/>
      <c r="C7" s="185" t="s">
        <v>17</v>
      </c>
      <c r="D7" s="185" t="s">
        <v>30</v>
      </c>
      <c r="E7" s="179" t="s">
        <v>293</v>
      </c>
      <c r="F7" s="187" t="s">
        <v>308</v>
      </c>
      <c r="G7" s="187" t="s">
        <v>306</v>
      </c>
      <c r="H7" s="189" t="s">
        <v>31</v>
      </c>
    </row>
    <row r="8" spans="1:8" ht="47.25" customHeight="1" thickBot="1" x14ac:dyDescent="0.35">
      <c r="A8" s="181"/>
      <c r="B8" s="184"/>
      <c r="C8" s="186"/>
      <c r="D8" s="186"/>
      <c r="E8" s="181"/>
      <c r="F8" s="188"/>
      <c r="G8" s="188"/>
      <c r="H8" s="190"/>
    </row>
    <row r="9" spans="1:8" ht="30" customHeight="1" x14ac:dyDescent="0.3">
      <c r="A9" s="33" t="s">
        <v>96</v>
      </c>
      <c r="B9" s="34" t="s">
        <v>97</v>
      </c>
      <c r="C9" s="35">
        <v>156000000</v>
      </c>
      <c r="D9" s="35">
        <v>13050000</v>
      </c>
      <c r="E9" s="35">
        <f>SUM(C9:D9)</f>
        <v>169050000</v>
      </c>
      <c r="F9" s="36">
        <v>40060544</v>
      </c>
      <c r="G9" s="36">
        <f>'[1]REC. EXP. BOARD &amp; PARAST.'!$G$9+F9</f>
        <v>165431813</v>
      </c>
      <c r="H9" s="35">
        <f t="shared" ref="H9:H26" si="0">E9-G9</f>
        <v>3618187</v>
      </c>
    </row>
    <row r="10" spans="1:8" ht="30" customHeight="1" x14ac:dyDescent="0.3">
      <c r="A10" s="21" t="s">
        <v>98</v>
      </c>
      <c r="B10" s="23" t="s">
        <v>99</v>
      </c>
      <c r="C10" s="20">
        <v>124000000</v>
      </c>
      <c r="D10" s="20">
        <v>5300000</v>
      </c>
      <c r="E10" s="35">
        <f t="shared" ref="E10:E72" si="1">SUM(C10:D10)</f>
        <v>129300000</v>
      </c>
      <c r="F10" s="26">
        <v>32275007</v>
      </c>
      <c r="G10" s="26">
        <f>'[1]REC. EXP. BOARD &amp; PARAST.'!$G$10+F10</f>
        <v>128577402</v>
      </c>
      <c r="H10" s="20">
        <f t="shared" si="0"/>
        <v>722598</v>
      </c>
    </row>
    <row r="11" spans="1:8" ht="30" customHeight="1" x14ac:dyDescent="0.3">
      <c r="A11" s="21" t="s">
        <v>100</v>
      </c>
      <c r="B11" s="23" t="s">
        <v>101</v>
      </c>
      <c r="C11" s="20">
        <v>440000000</v>
      </c>
      <c r="D11" s="20">
        <v>24800000</v>
      </c>
      <c r="E11" s="35">
        <f t="shared" si="1"/>
        <v>464800000</v>
      </c>
      <c r="F11" s="26">
        <v>113624540</v>
      </c>
      <c r="G11" s="26">
        <f>'[1]REC. EXP. BOARD &amp; PARAST.'!$G$11+F11</f>
        <v>409932003</v>
      </c>
      <c r="H11" s="20">
        <f t="shared" si="0"/>
        <v>54867997</v>
      </c>
    </row>
    <row r="12" spans="1:8" ht="30" customHeight="1" x14ac:dyDescent="0.3">
      <c r="A12" s="21" t="s">
        <v>102</v>
      </c>
      <c r="B12" s="23" t="s">
        <v>103</v>
      </c>
      <c r="C12" s="20">
        <v>350000000</v>
      </c>
      <c r="D12" s="20">
        <v>26300000</v>
      </c>
      <c r="E12" s="35">
        <f t="shared" si="1"/>
        <v>376300000</v>
      </c>
      <c r="F12" s="26">
        <v>90858404</v>
      </c>
      <c r="G12" s="26">
        <f>'[1]REC. EXP. BOARD &amp; PARAST.'!$G$12+F12</f>
        <v>376464393.92000002</v>
      </c>
      <c r="H12" s="20">
        <f t="shared" si="0"/>
        <v>-164393.92000001669</v>
      </c>
    </row>
    <row r="13" spans="1:8" ht="30" customHeight="1" x14ac:dyDescent="0.3">
      <c r="A13" s="21" t="s">
        <v>104</v>
      </c>
      <c r="B13" s="23" t="s">
        <v>105</v>
      </c>
      <c r="C13" s="20">
        <v>7200000</v>
      </c>
      <c r="D13" s="20">
        <v>3200000</v>
      </c>
      <c r="E13" s="35">
        <f t="shared" si="1"/>
        <v>10400000</v>
      </c>
      <c r="F13" s="26">
        <v>2327103</v>
      </c>
      <c r="G13" s="26">
        <f>'[1]REC. EXP. BOARD &amp; PARAST.'!$G$13+F13</f>
        <v>7924698</v>
      </c>
      <c r="H13" s="20">
        <f t="shared" si="0"/>
        <v>2475302</v>
      </c>
    </row>
    <row r="14" spans="1:8" s="126" customFormat="1" ht="30" customHeight="1" x14ac:dyDescent="0.3">
      <c r="A14" s="21" t="s">
        <v>106</v>
      </c>
      <c r="B14" s="23" t="s">
        <v>107</v>
      </c>
      <c r="C14" s="20">
        <v>15000000</v>
      </c>
      <c r="D14" s="20">
        <v>3800000</v>
      </c>
      <c r="E14" s="35">
        <f t="shared" si="1"/>
        <v>18800000</v>
      </c>
      <c r="F14" s="26">
        <v>4666267</v>
      </c>
      <c r="G14" s="26">
        <f>'[1]REC. EXP. BOARD &amp; PARAST.'!$G$14+F14</f>
        <v>18359595</v>
      </c>
      <c r="H14" s="20">
        <f t="shared" si="0"/>
        <v>440405</v>
      </c>
    </row>
    <row r="15" spans="1:8" ht="30" customHeight="1" x14ac:dyDescent="0.3">
      <c r="A15" s="28" t="s">
        <v>294</v>
      </c>
      <c r="B15" s="23" t="s">
        <v>108</v>
      </c>
      <c r="C15" s="20"/>
      <c r="D15" s="20">
        <v>180000000</v>
      </c>
      <c r="E15" s="35">
        <f t="shared" si="1"/>
        <v>180000000</v>
      </c>
      <c r="F15" s="26">
        <v>12150000</v>
      </c>
      <c r="G15" s="26">
        <f>'[1]REC. EXP. BOARD &amp; PARAST.'!$G$15+F15</f>
        <v>116550000</v>
      </c>
      <c r="H15" s="20">
        <f t="shared" si="0"/>
        <v>63450000</v>
      </c>
    </row>
    <row r="16" spans="1:8" ht="30" customHeight="1" x14ac:dyDescent="0.3">
      <c r="A16" s="27" t="s">
        <v>109</v>
      </c>
      <c r="B16" s="23" t="s">
        <v>248</v>
      </c>
      <c r="C16" s="20"/>
      <c r="D16" s="20"/>
      <c r="E16" s="35">
        <f t="shared" si="1"/>
        <v>0</v>
      </c>
      <c r="F16" s="26"/>
      <c r="G16" s="26"/>
      <c r="H16" s="20">
        <f t="shared" si="0"/>
        <v>0</v>
      </c>
    </row>
    <row r="17" spans="1:8" ht="30" customHeight="1" x14ac:dyDescent="0.3">
      <c r="A17" s="21" t="s">
        <v>110</v>
      </c>
      <c r="B17" s="23" t="s">
        <v>111</v>
      </c>
      <c r="C17" s="20">
        <v>35000000</v>
      </c>
      <c r="D17" s="20">
        <v>3818000</v>
      </c>
      <c r="E17" s="35">
        <f t="shared" si="1"/>
        <v>38818000</v>
      </c>
      <c r="F17" s="26">
        <v>8735092</v>
      </c>
      <c r="G17" s="26">
        <f>'[1]REC. EXP. BOARD &amp; PARAST.'!$G$17+F17</f>
        <v>32403997.469999999</v>
      </c>
      <c r="H17" s="20">
        <f t="shared" si="0"/>
        <v>6414002.5300000012</v>
      </c>
    </row>
    <row r="18" spans="1:8" ht="30" customHeight="1" x14ac:dyDescent="0.3">
      <c r="A18" s="21" t="s">
        <v>112</v>
      </c>
      <c r="B18" s="23" t="s">
        <v>113</v>
      </c>
      <c r="C18" s="20">
        <v>155000000</v>
      </c>
      <c r="D18" s="20">
        <v>151700000</v>
      </c>
      <c r="E18" s="35">
        <f t="shared" si="1"/>
        <v>306700000</v>
      </c>
      <c r="F18" s="26">
        <v>46018236</v>
      </c>
      <c r="G18" s="26">
        <f>'[1]REC. EXP. BOARD &amp; PARAST.'!$G$18+F18</f>
        <v>272104969</v>
      </c>
      <c r="H18" s="20">
        <f t="shared" si="0"/>
        <v>34595031</v>
      </c>
    </row>
    <row r="19" spans="1:8" ht="30" customHeight="1" x14ac:dyDescent="0.3">
      <c r="A19" s="21" t="s">
        <v>114</v>
      </c>
      <c r="B19" s="23" t="s">
        <v>115</v>
      </c>
      <c r="C19" s="20">
        <v>74840435</v>
      </c>
      <c r="D19" s="20">
        <v>159300000</v>
      </c>
      <c r="E19" s="35">
        <f t="shared" si="1"/>
        <v>234140435</v>
      </c>
      <c r="F19" s="26">
        <v>54604957</v>
      </c>
      <c r="G19" s="26">
        <f>'[1]REC. EXP. BOARD &amp; PARAST.'!$G$19+F19</f>
        <v>236557377</v>
      </c>
      <c r="H19" s="20">
        <f t="shared" si="0"/>
        <v>-2416942</v>
      </c>
    </row>
    <row r="20" spans="1:8" ht="30" customHeight="1" x14ac:dyDescent="0.3">
      <c r="A20" s="21" t="s">
        <v>116</v>
      </c>
      <c r="B20" s="23" t="s">
        <v>117</v>
      </c>
      <c r="C20" s="20">
        <v>700000000</v>
      </c>
      <c r="D20" s="20">
        <v>12050000</v>
      </c>
      <c r="E20" s="35">
        <f t="shared" si="1"/>
        <v>712050000</v>
      </c>
      <c r="F20" s="26">
        <v>169782068</v>
      </c>
      <c r="G20" s="26">
        <f>'[1]REC. EXP. BOARD &amp; PARAST.'!$G$20+F20</f>
        <v>648487926</v>
      </c>
      <c r="H20" s="20">
        <f t="shared" si="0"/>
        <v>63562074</v>
      </c>
    </row>
    <row r="21" spans="1:8" ht="30" customHeight="1" x14ac:dyDescent="0.3">
      <c r="A21" s="28" t="s">
        <v>118</v>
      </c>
      <c r="B21" s="23" t="s">
        <v>119</v>
      </c>
      <c r="C21" s="29"/>
      <c r="D21" s="20">
        <v>6000000</v>
      </c>
      <c r="E21" s="35">
        <f t="shared" si="1"/>
        <v>6000000</v>
      </c>
      <c r="F21" s="26"/>
      <c r="G21" s="26"/>
      <c r="H21" s="29">
        <f t="shared" si="0"/>
        <v>6000000</v>
      </c>
    </row>
    <row r="22" spans="1:8" ht="30" customHeight="1" x14ac:dyDescent="0.3">
      <c r="A22" s="21" t="s">
        <v>120</v>
      </c>
      <c r="B22" s="23" t="s">
        <v>121</v>
      </c>
      <c r="C22" s="20">
        <v>7700000</v>
      </c>
      <c r="D22" s="20">
        <v>2400000</v>
      </c>
      <c r="E22" s="35">
        <f t="shared" si="1"/>
        <v>10100000</v>
      </c>
      <c r="F22" s="26">
        <v>2049680</v>
      </c>
      <c r="G22" s="26">
        <f>'[1]REC. EXP. BOARD &amp; PARAST.'!$G$22+F22</f>
        <v>7926406</v>
      </c>
      <c r="H22" s="29">
        <f t="shared" si="0"/>
        <v>2173594</v>
      </c>
    </row>
    <row r="23" spans="1:8" ht="30" customHeight="1" x14ac:dyDescent="0.3">
      <c r="A23" s="21" t="s">
        <v>122</v>
      </c>
      <c r="B23" s="23" t="s">
        <v>249</v>
      </c>
      <c r="C23" s="20">
        <v>390000000</v>
      </c>
      <c r="D23" s="20">
        <v>4900000</v>
      </c>
      <c r="E23" s="35">
        <f t="shared" si="1"/>
        <v>394900000</v>
      </c>
      <c r="F23" s="26">
        <v>99315710</v>
      </c>
      <c r="G23" s="26">
        <f>'[1]REC. EXP. BOARD &amp; PARAST.'!$G$23+F23</f>
        <v>394339840</v>
      </c>
      <c r="H23" s="29">
        <f t="shared" si="0"/>
        <v>560160</v>
      </c>
    </row>
    <row r="24" spans="1:8" ht="30" customHeight="1" x14ac:dyDescent="0.3">
      <c r="A24" s="21" t="s">
        <v>123</v>
      </c>
      <c r="B24" s="24" t="s">
        <v>124</v>
      </c>
      <c r="C24" s="29"/>
      <c r="D24" s="20">
        <v>3600000</v>
      </c>
      <c r="E24" s="35">
        <f t="shared" si="1"/>
        <v>3600000</v>
      </c>
      <c r="F24" s="26">
        <v>900000</v>
      </c>
      <c r="G24" s="26">
        <f>'[1]REC. EXP. BOARD &amp; PARAST.'!$G$24+F24</f>
        <v>3600000</v>
      </c>
      <c r="H24" s="29">
        <f t="shared" si="0"/>
        <v>0</v>
      </c>
    </row>
    <row r="25" spans="1:8" ht="30" customHeight="1" x14ac:dyDescent="0.3">
      <c r="A25" s="21" t="s">
        <v>125</v>
      </c>
      <c r="B25" s="23" t="s">
        <v>126</v>
      </c>
      <c r="C25" s="20">
        <v>28000000</v>
      </c>
      <c r="D25" s="20">
        <v>1940000</v>
      </c>
      <c r="E25" s="35">
        <f t="shared" si="1"/>
        <v>29940000</v>
      </c>
      <c r="F25" s="26">
        <v>6615337</v>
      </c>
      <c r="G25" s="26">
        <f>'[1]REC. EXP. BOARD &amp; PARAST.'!$G$25+F25</f>
        <v>26952335</v>
      </c>
      <c r="H25" s="29">
        <f t="shared" si="0"/>
        <v>2987665</v>
      </c>
    </row>
    <row r="26" spans="1:8" ht="30" customHeight="1" x14ac:dyDescent="0.3">
      <c r="A26" s="21" t="s">
        <v>127</v>
      </c>
      <c r="B26" s="24" t="s">
        <v>128</v>
      </c>
      <c r="C26" s="20">
        <v>35000000</v>
      </c>
      <c r="D26" s="20">
        <v>6250000</v>
      </c>
      <c r="E26" s="35">
        <f t="shared" si="1"/>
        <v>41250000</v>
      </c>
      <c r="F26" s="26">
        <v>10935974</v>
      </c>
      <c r="G26" s="26">
        <f>'[1]REC. EXP. BOARD &amp; PARAST.'!$G$26+F26</f>
        <v>40249502</v>
      </c>
      <c r="H26" s="29">
        <f t="shared" si="0"/>
        <v>1000498</v>
      </c>
    </row>
    <row r="27" spans="1:8" ht="30" customHeight="1" x14ac:dyDescent="0.3">
      <c r="A27" s="21" t="s">
        <v>129</v>
      </c>
      <c r="B27" s="24" t="s">
        <v>130</v>
      </c>
      <c r="C27" s="20">
        <v>3500000</v>
      </c>
      <c r="D27" s="20">
        <v>12400000</v>
      </c>
      <c r="E27" s="35">
        <f t="shared" si="1"/>
        <v>15900000</v>
      </c>
      <c r="F27" s="26">
        <v>2400006</v>
      </c>
      <c r="G27" s="26">
        <f>'[1]REC. EXP. BOARD &amp; PARAST.'!$G$27+F27</f>
        <v>12000017</v>
      </c>
      <c r="H27" s="29">
        <f t="shared" ref="H27:H76" si="2">E27-G27</f>
        <v>3899983</v>
      </c>
    </row>
    <row r="28" spans="1:8" ht="30" customHeight="1" x14ac:dyDescent="0.3">
      <c r="A28" s="21" t="s">
        <v>131</v>
      </c>
      <c r="B28" s="24" t="s">
        <v>132</v>
      </c>
      <c r="C28" s="20"/>
      <c r="D28" s="20">
        <v>2000000</v>
      </c>
      <c r="E28" s="35">
        <f t="shared" si="1"/>
        <v>2000000</v>
      </c>
      <c r="F28" s="26">
        <v>450000</v>
      </c>
      <c r="G28" s="26">
        <f>'[1]REC. EXP. BOARD &amp; PARAST.'!$G$28+F28</f>
        <v>1800000</v>
      </c>
      <c r="H28" s="29">
        <f t="shared" si="2"/>
        <v>200000</v>
      </c>
    </row>
    <row r="29" spans="1:8" ht="30" customHeight="1" x14ac:dyDescent="0.3">
      <c r="A29" s="21" t="s">
        <v>133</v>
      </c>
      <c r="B29" s="24" t="s">
        <v>134</v>
      </c>
      <c r="C29" s="20">
        <v>5000000</v>
      </c>
      <c r="D29" s="20">
        <v>3700000</v>
      </c>
      <c r="E29" s="35">
        <f t="shared" si="1"/>
        <v>8700000</v>
      </c>
      <c r="F29" s="26">
        <v>1842630</v>
      </c>
      <c r="G29" s="26">
        <f>'[1]REC. EXP. BOARD &amp; PARAST.'!$G$29+F29</f>
        <v>7177890</v>
      </c>
      <c r="H29" s="29">
        <f t="shared" si="2"/>
        <v>1522110</v>
      </c>
    </row>
    <row r="30" spans="1:8" ht="30" customHeight="1" x14ac:dyDescent="0.3">
      <c r="A30" s="21" t="s">
        <v>135</v>
      </c>
      <c r="B30" s="24" t="s">
        <v>136</v>
      </c>
      <c r="C30" s="20">
        <v>2600000</v>
      </c>
      <c r="D30" s="20">
        <v>2050000</v>
      </c>
      <c r="E30" s="35">
        <f t="shared" si="1"/>
        <v>4650000</v>
      </c>
      <c r="F30" s="26">
        <v>632651</v>
      </c>
      <c r="G30" s="26">
        <f>'[1]REC. EXP. BOARD &amp; PARAST.'!$G$30+F30</f>
        <v>2525103</v>
      </c>
      <c r="H30" s="29">
        <f t="shared" si="2"/>
        <v>2124897</v>
      </c>
    </row>
    <row r="31" spans="1:8" ht="30" customHeight="1" x14ac:dyDescent="0.3">
      <c r="A31" s="21" t="s">
        <v>137</v>
      </c>
      <c r="B31" s="23" t="s">
        <v>138</v>
      </c>
      <c r="C31" s="20">
        <v>550000000</v>
      </c>
      <c r="D31" s="20">
        <v>47150000</v>
      </c>
      <c r="E31" s="35">
        <f t="shared" si="1"/>
        <v>597150000</v>
      </c>
      <c r="F31" s="26">
        <v>147516865</v>
      </c>
      <c r="G31" s="26">
        <f>'[1]REC. EXP. BOARD &amp; PARAST.'!$G$31+F31</f>
        <v>584202860</v>
      </c>
      <c r="H31" s="29">
        <f t="shared" si="2"/>
        <v>12947140</v>
      </c>
    </row>
    <row r="32" spans="1:8" ht="30" customHeight="1" x14ac:dyDescent="0.3">
      <c r="A32" s="21" t="s">
        <v>139</v>
      </c>
      <c r="B32" s="23" t="s">
        <v>250</v>
      </c>
      <c r="C32" s="20">
        <v>410000000</v>
      </c>
      <c r="D32" s="20">
        <v>22450000</v>
      </c>
      <c r="E32" s="35">
        <f t="shared" si="1"/>
        <v>432450000</v>
      </c>
      <c r="F32" s="26">
        <v>105364363</v>
      </c>
      <c r="G32" s="26">
        <f>'[1]REC. EXP. BOARD &amp; PARAST.'!$G$32+F32</f>
        <v>424606425</v>
      </c>
      <c r="H32" s="29">
        <f t="shared" si="2"/>
        <v>7843575</v>
      </c>
    </row>
    <row r="33" spans="1:8" ht="30" customHeight="1" x14ac:dyDescent="0.3">
      <c r="A33" s="21" t="s">
        <v>140</v>
      </c>
      <c r="B33" s="23" t="s">
        <v>141</v>
      </c>
      <c r="C33" s="20">
        <v>10100000</v>
      </c>
      <c r="D33" s="20">
        <v>1950000</v>
      </c>
      <c r="E33" s="35">
        <f t="shared" si="1"/>
        <v>12050000</v>
      </c>
      <c r="F33" s="26">
        <v>2955879</v>
      </c>
      <c r="G33" s="26">
        <f>'[1]REC. EXP. BOARD &amp; PARAST.'!$G$33+F33</f>
        <v>11823509</v>
      </c>
      <c r="H33" s="29">
        <f t="shared" si="2"/>
        <v>226491</v>
      </c>
    </row>
    <row r="34" spans="1:8" ht="30" customHeight="1" x14ac:dyDescent="0.3">
      <c r="A34" s="21" t="s">
        <v>142</v>
      </c>
      <c r="B34" s="23" t="s">
        <v>251</v>
      </c>
      <c r="C34" s="20">
        <v>1650000000</v>
      </c>
      <c r="D34" s="20">
        <v>140350000</v>
      </c>
      <c r="E34" s="35">
        <f t="shared" si="1"/>
        <v>1790350000</v>
      </c>
      <c r="F34" s="26">
        <v>469828825</v>
      </c>
      <c r="G34" s="26">
        <f>'[1]REC. EXP. BOARD &amp; PARAST.'!$G$34+F34</f>
        <v>1840188287</v>
      </c>
      <c r="H34" s="20">
        <f t="shared" si="2"/>
        <v>-49838287</v>
      </c>
    </row>
    <row r="35" spans="1:8" ht="30" customHeight="1" x14ac:dyDescent="0.3">
      <c r="A35" s="21" t="s">
        <v>143</v>
      </c>
      <c r="B35" s="23" t="s">
        <v>252</v>
      </c>
      <c r="C35" s="20">
        <v>285000000</v>
      </c>
      <c r="D35" s="20">
        <v>25850000</v>
      </c>
      <c r="E35" s="35">
        <f t="shared" si="1"/>
        <v>310850000</v>
      </c>
      <c r="F35" s="26">
        <v>62472337</v>
      </c>
      <c r="G35" s="26">
        <f>'[1]REC. EXP. BOARD &amp; PARAST.'!$G$35+F35</f>
        <v>267992171</v>
      </c>
      <c r="H35" s="20">
        <f t="shared" si="2"/>
        <v>42857829</v>
      </c>
    </row>
    <row r="36" spans="1:8" ht="30" customHeight="1" x14ac:dyDescent="0.3">
      <c r="A36" s="21" t="s">
        <v>144</v>
      </c>
      <c r="B36" s="23" t="s">
        <v>145</v>
      </c>
      <c r="C36" s="20">
        <v>105000000</v>
      </c>
      <c r="D36" s="20">
        <v>14010000</v>
      </c>
      <c r="E36" s="35">
        <f t="shared" si="1"/>
        <v>119010000</v>
      </c>
      <c r="F36" s="26">
        <v>31107477</v>
      </c>
      <c r="G36" s="26">
        <f>'[1]REC. EXP. BOARD &amp; PARAST.'!$G$36+F36</f>
        <v>113701173</v>
      </c>
      <c r="H36" s="20">
        <f t="shared" si="2"/>
        <v>5308827</v>
      </c>
    </row>
    <row r="37" spans="1:8" ht="30" customHeight="1" x14ac:dyDescent="0.3">
      <c r="A37" s="21" t="s">
        <v>146</v>
      </c>
      <c r="B37" s="23" t="s">
        <v>147</v>
      </c>
      <c r="C37" s="20"/>
      <c r="D37" s="20">
        <v>360000</v>
      </c>
      <c r="E37" s="35">
        <f t="shared" si="1"/>
        <v>360000</v>
      </c>
      <c r="F37" s="26">
        <v>90000</v>
      </c>
      <c r="G37" s="26">
        <f>'[1]REC. EXP. BOARD &amp; PARAST.'!$G$37+F37</f>
        <v>360000</v>
      </c>
      <c r="H37" s="20">
        <f t="shared" si="2"/>
        <v>0</v>
      </c>
    </row>
    <row r="38" spans="1:8" ht="30" customHeight="1" x14ac:dyDescent="0.3">
      <c r="A38" s="21" t="s">
        <v>148</v>
      </c>
      <c r="B38" s="24" t="s">
        <v>149</v>
      </c>
      <c r="C38" s="20">
        <v>3500000</v>
      </c>
      <c r="D38" s="20">
        <v>1300000</v>
      </c>
      <c r="E38" s="35">
        <f t="shared" si="1"/>
        <v>4800000</v>
      </c>
      <c r="F38" s="26">
        <v>1102622</v>
      </c>
      <c r="G38" s="26">
        <f>'[1]REC. EXP. BOARD &amp; PARAST.'!$G$38+F38</f>
        <v>4344256</v>
      </c>
      <c r="H38" s="20">
        <f t="shared" si="2"/>
        <v>455744</v>
      </c>
    </row>
    <row r="39" spans="1:8" ht="30" customHeight="1" x14ac:dyDescent="0.3">
      <c r="A39" s="21" t="s">
        <v>150</v>
      </c>
      <c r="B39" s="24" t="s">
        <v>151</v>
      </c>
      <c r="C39" s="20">
        <v>4100000</v>
      </c>
      <c r="D39" s="20">
        <v>1500000</v>
      </c>
      <c r="E39" s="35">
        <f t="shared" si="1"/>
        <v>5600000</v>
      </c>
      <c r="F39" s="26">
        <v>1367607</v>
      </c>
      <c r="G39" s="26">
        <f>'[1]REC. EXP. BOARD &amp; PARAST.'!$G$39+F39</f>
        <v>4964935</v>
      </c>
      <c r="H39" s="20">
        <f t="shared" si="2"/>
        <v>635065</v>
      </c>
    </row>
    <row r="40" spans="1:8" ht="30" customHeight="1" x14ac:dyDescent="0.3">
      <c r="A40" s="21" t="s">
        <v>152</v>
      </c>
      <c r="B40" s="23" t="s">
        <v>153</v>
      </c>
      <c r="C40" s="20">
        <v>170000000</v>
      </c>
      <c r="D40" s="20">
        <v>18360000</v>
      </c>
      <c r="E40" s="35">
        <f t="shared" si="1"/>
        <v>188360000</v>
      </c>
      <c r="F40" s="26">
        <v>45508544</v>
      </c>
      <c r="G40" s="26">
        <f>'[1]REC. EXP. BOARD &amp; PARAST.'!$G$40+F40</f>
        <v>175555924</v>
      </c>
      <c r="H40" s="20">
        <f t="shared" si="2"/>
        <v>12804076</v>
      </c>
    </row>
    <row r="41" spans="1:8" ht="30" customHeight="1" x14ac:dyDescent="0.3">
      <c r="A41" s="21" t="s">
        <v>154</v>
      </c>
      <c r="B41" s="23" t="s">
        <v>253</v>
      </c>
      <c r="C41" s="20">
        <v>11500000</v>
      </c>
      <c r="D41" s="20">
        <v>2650000</v>
      </c>
      <c r="E41" s="35">
        <f t="shared" si="1"/>
        <v>14150000</v>
      </c>
      <c r="F41" s="26">
        <v>3533041</v>
      </c>
      <c r="G41" s="26">
        <f>'[1]REC. EXP. BOARD &amp; PARAST.'!$G$41+F41</f>
        <v>13211103</v>
      </c>
      <c r="H41" s="20">
        <f t="shared" si="2"/>
        <v>938897</v>
      </c>
    </row>
    <row r="42" spans="1:8" ht="30" customHeight="1" x14ac:dyDescent="0.3">
      <c r="A42" s="21" t="s">
        <v>155</v>
      </c>
      <c r="B42" s="23" t="s">
        <v>254</v>
      </c>
      <c r="C42" s="20">
        <v>2300000</v>
      </c>
      <c r="D42" s="20">
        <v>2400000</v>
      </c>
      <c r="E42" s="35">
        <f t="shared" si="1"/>
        <v>4700000</v>
      </c>
      <c r="F42" s="26">
        <v>1189994</v>
      </c>
      <c r="G42" s="26">
        <f>'[1]REC. EXP. BOARD &amp; PARAST.'!$G$42+F42</f>
        <v>4697699</v>
      </c>
      <c r="H42" s="20">
        <f t="shared" si="2"/>
        <v>2301</v>
      </c>
    </row>
    <row r="43" spans="1:8" ht="30" customHeight="1" x14ac:dyDescent="0.3">
      <c r="A43" s="21" t="s">
        <v>156</v>
      </c>
      <c r="B43" s="23" t="s">
        <v>256</v>
      </c>
      <c r="C43" s="20"/>
      <c r="D43" s="20"/>
      <c r="E43" s="35">
        <f t="shared" si="1"/>
        <v>0</v>
      </c>
      <c r="F43" s="26"/>
      <c r="G43" s="26"/>
      <c r="H43" s="20">
        <f t="shared" si="2"/>
        <v>0</v>
      </c>
    </row>
    <row r="44" spans="1:8" ht="30" customHeight="1" x14ac:dyDescent="0.3">
      <c r="A44" s="21" t="s">
        <v>157</v>
      </c>
      <c r="B44" s="23" t="s">
        <v>158</v>
      </c>
      <c r="C44" s="20">
        <v>2500000</v>
      </c>
      <c r="D44" s="20">
        <v>2050000</v>
      </c>
      <c r="E44" s="35">
        <f t="shared" si="1"/>
        <v>4550000</v>
      </c>
      <c r="F44" s="26">
        <v>1010075</v>
      </c>
      <c r="G44" s="26">
        <f>'[1]REC. EXP. BOARD &amp; PARAST.'!$G$44+F44</f>
        <v>3703607</v>
      </c>
      <c r="H44" s="20">
        <f t="shared" si="2"/>
        <v>846393</v>
      </c>
    </row>
    <row r="45" spans="1:8" ht="30" customHeight="1" x14ac:dyDescent="0.3">
      <c r="A45" s="21" t="s">
        <v>159</v>
      </c>
      <c r="B45" s="23" t="s">
        <v>160</v>
      </c>
      <c r="C45" s="20">
        <v>30500000</v>
      </c>
      <c r="D45" s="20">
        <v>1850000</v>
      </c>
      <c r="E45" s="35">
        <f t="shared" si="1"/>
        <v>32350000</v>
      </c>
      <c r="F45" s="26">
        <v>8034280</v>
      </c>
      <c r="G45" s="26">
        <f>'[1]REC. EXP. BOARD &amp; PARAST.'!$G$45+F45</f>
        <v>31277017</v>
      </c>
      <c r="H45" s="20">
        <f t="shared" si="2"/>
        <v>1072983</v>
      </c>
    </row>
    <row r="46" spans="1:8" ht="30" customHeight="1" x14ac:dyDescent="0.3">
      <c r="A46" s="21" t="s">
        <v>161</v>
      </c>
      <c r="B46" s="23" t="s">
        <v>162</v>
      </c>
      <c r="C46" s="20">
        <v>16000000</v>
      </c>
      <c r="D46" s="20">
        <v>2430000</v>
      </c>
      <c r="E46" s="35">
        <f t="shared" si="1"/>
        <v>18430000</v>
      </c>
      <c r="F46" s="26">
        <v>4228804</v>
      </c>
      <c r="G46" s="26">
        <f>'[1]REC. EXP. BOARD &amp; PARAST.'!$G$46+F46</f>
        <v>18172192</v>
      </c>
      <c r="H46" s="20">
        <f t="shared" si="2"/>
        <v>257808</v>
      </c>
    </row>
    <row r="47" spans="1:8" ht="30" customHeight="1" x14ac:dyDescent="0.3">
      <c r="A47" s="21" t="s">
        <v>163</v>
      </c>
      <c r="B47" s="23" t="s">
        <v>255</v>
      </c>
      <c r="C47" s="20">
        <v>3800000</v>
      </c>
      <c r="D47" s="20">
        <v>6200000</v>
      </c>
      <c r="E47" s="35">
        <f t="shared" si="1"/>
        <v>10000000</v>
      </c>
      <c r="F47" s="26">
        <v>1500000</v>
      </c>
      <c r="G47" s="26">
        <f>'[1]REC. EXP. BOARD &amp; PARAST.'!$G$47+F47</f>
        <v>4498000</v>
      </c>
      <c r="H47" s="20">
        <f t="shared" si="2"/>
        <v>5502000</v>
      </c>
    </row>
    <row r="48" spans="1:8" ht="30" customHeight="1" x14ac:dyDescent="0.3">
      <c r="A48" s="21" t="s">
        <v>164</v>
      </c>
      <c r="B48" s="23" t="s">
        <v>165</v>
      </c>
      <c r="C48" s="20">
        <v>38000000</v>
      </c>
      <c r="D48" s="20">
        <v>5150000</v>
      </c>
      <c r="E48" s="35">
        <f t="shared" si="1"/>
        <v>43150000</v>
      </c>
      <c r="F48" s="26">
        <v>10639924</v>
      </c>
      <c r="G48" s="26">
        <f>'[1]REC. EXP. BOARD &amp; PARAST.'!$G$48+F48</f>
        <v>42423119</v>
      </c>
      <c r="H48" s="20">
        <f t="shared" si="2"/>
        <v>726881</v>
      </c>
    </row>
    <row r="49" spans="1:8" ht="30" customHeight="1" x14ac:dyDescent="0.3">
      <c r="A49" s="21" t="s">
        <v>166</v>
      </c>
      <c r="B49" s="23" t="s">
        <v>167</v>
      </c>
      <c r="C49" s="20"/>
      <c r="D49" s="20">
        <v>3600000</v>
      </c>
      <c r="E49" s="35">
        <f t="shared" si="1"/>
        <v>3600000</v>
      </c>
      <c r="F49" s="26">
        <v>900000</v>
      </c>
      <c r="G49" s="26">
        <f>'[1]REC. EXP. BOARD &amp; PARAST.'!$G$49+F49</f>
        <v>3600000</v>
      </c>
      <c r="H49" s="20">
        <f t="shared" si="2"/>
        <v>0</v>
      </c>
    </row>
    <row r="50" spans="1:8" ht="30" customHeight="1" x14ac:dyDescent="0.3">
      <c r="A50" s="21" t="s">
        <v>168</v>
      </c>
      <c r="B50" s="23" t="s">
        <v>169</v>
      </c>
      <c r="C50" s="20">
        <v>160000000</v>
      </c>
      <c r="D50" s="20">
        <v>18200000</v>
      </c>
      <c r="E50" s="35">
        <f t="shared" si="1"/>
        <v>178200000</v>
      </c>
      <c r="F50" s="26">
        <v>29183977</v>
      </c>
      <c r="G50" s="26">
        <f>'[1]REC. EXP. BOARD &amp; PARAST.'!$G$50+F50</f>
        <v>159385281</v>
      </c>
      <c r="H50" s="20">
        <f t="shared" si="2"/>
        <v>18814719</v>
      </c>
    </row>
    <row r="51" spans="1:8" ht="30" customHeight="1" x14ac:dyDescent="0.3">
      <c r="A51" s="21" t="s">
        <v>170</v>
      </c>
      <c r="B51" s="24" t="s">
        <v>171</v>
      </c>
      <c r="C51" s="20"/>
      <c r="D51" s="20">
        <v>67400000</v>
      </c>
      <c r="E51" s="35">
        <f t="shared" si="1"/>
        <v>67400000</v>
      </c>
      <c r="F51" s="26">
        <v>10770000</v>
      </c>
      <c r="G51" s="26">
        <f>'[1]REC. EXP. BOARD &amp; PARAST.'!$G$51+F51</f>
        <v>43177500</v>
      </c>
      <c r="H51" s="20">
        <f t="shared" si="2"/>
        <v>24222500</v>
      </c>
    </row>
    <row r="52" spans="1:8" ht="30" customHeight="1" x14ac:dyDescent="0.3">
      <c r="A52" s="21" t="s">
        <v>172</v>
      </c>
      <c r="B52" s="24" t="s">
        <v>173</v>
      </c>
      <c r="C52" s="20">
        <v>4386198</v>
      </c>
      <c r="D52" s="20">
        <v>4200000</v>
      </c>
      <c r="E52" s="35">
        <f t="shared" si="1"/>
        <v>8586198</v>
      </c>
      <c r="F52" s="26">
        <v>735000</v>
      </c>
      <c r="G52" s="26">
        <f>'[1]REC. EXP. BOARD &amp; PARAST.'!$G$52+F52</f>
        <v>3885000</v>
      </c>
      <c r="H52" s="20">
        <f t="shared" si="2"/>
        <v>4701198</v>
      </c>
    </row>
    <row r="53" spans="1:8" ht="30" customHeight="1" x14ac:dyDescent="0.3">
      <c r="A53" s="21" t="s">
        <v>174</v>
      </c>
      <c r="B53" s="23" t="s">
        <v>257</v>
      </c>
      <c r="C53" s="20"/>
      <c r="D53" s="20">
        <v>1270000</v>
      </c>
      <c r="E53" s="35">
        <f t="shared" si="1"/>
        <v>1270000</v>
      </c>
      <c r="F53" s="26">
        <v>300000</v>
      </c>
      <c r="G53" s="26">
        <f>'[1]REC. EXP. BOARD &amp; PARAST.'!$G$53+F53</f>
        <v>1200000</v>
      </c>
      <c r="H53" s="20">
        <f t="shared" si="2"/>
        <v>70000</v>
      </c>
    </row>
    <row r="54" spans="1:8" ht="30" customHeight="1" x14ac:dyDescent="0.3">
      <c r="A54" s="21" t="s">
        <v>175</v>
      </c>
      <c r="B54" s="24" t="s">
        <v>176</v>
      </c>
      <c r="C54" s="20"/>
      <c r="D54" s="20">
        <v>3600000</v>
      </c>
      <c r="E54" s="35">
        <f t="shared" si="1"/>
        <v>3600000</v>
      </c>
      <c r="F54" s="26">
        <v>900000</v>
      </c>
      <c r="G54" s="26">
        <f>'[1]REC. EXP. BOARD &amp; PARAST.'!$G$54+F54</f>
        <v>3600000</v>
      </c>
      <c r="H54" s="20">
        <f t="shared" si="2"/>
        <v>0</v>
      </c>
    </row>
    <row r="55" spans="1:8" ht="30" customHeight="1" x14ac:dyDescent="0.3">
      <c r="A55" s="21" t="s">
        <v>177</v>
      </c>
      <c r="B55" s="23" t="s">
        <v>258</v>
      </c>
      <c r="C55" s="20">
        <v>1920000000</v>
      </c>
      <c r="D55" s="20">
        <v>93100000</v>
      </c>
      <c r="E55" s="35">
        <f t="shared" si="1"/>
        <v>2013100000</v>
      </c>
      <c r="F55" s="26">
        <v>482875717</v>
      </c>
      <c r="G55" s="26">
        <f>'[1]REC. EXP. BOARD &amp; PARAST.'!$G$55+F55</f>
        <v>1718234189</v>
      </c>
      <c r="H55" s="20">
        <f t="shared" si="2"/>
        <v>294865811</v>
      </c>
    </row>
    <row r="56" spans="1:8" ht="30" customHeight="1" x14ac:dyDescent="0.3">
      <c r="A56" s="21" t="s">
        <v>178</v>
      </c>
      <c r="B56" s="23" t="s">
        <v>179</v>
      </c>
      <c r="C56" s="20">
        <v>67700000</v>
      </c>
      <c r="D56" s="20">
        <v>6250000</v>
      </c>
      <c r="E56" s="35">
        <f t="shared" si="1"/>
        <v>73950000</v>
      </c>
      <c r="F56" s="26">
        <v>18102584</v>
      </c>
      <c r="G56" s="26">
        <f>'[1]REC. EXP. BOARD &amp; PARAST.'!$G$56+F56</f>
        <v>73726002</v>
      </c>
      <c r="H56" s="20">
        <f t="shared" si="2"/>
        <v>223998</v>
      </c>
    </row>
    <row r="57" spans="1:8" ht="30" customHeight="1" x14ac:dyDescent="0.3">
      <c r="A57" s="21" t="s">
        <v>180</v>
      </c>
      <c r="B57" s="23" t="s">
        <v>181</v>
      </c>
      <c r="C57" s="20">
        <v>2288000000</v>
      </c>
      <c r="D57" s="20">
        <v>278000000</v>
      </c>
      <c r="E57" s="35">
        <f t="shared" si="1"/>
        <v>2566000000</v>
      </c>
      <c r="F57" s="26">
        <v>462628111</v>
      </c>
      <c r="G57" s="26">
        <f>'[1]REC. EXP. BOARD &amp; PARAST.'!$G$57+F57</f>
        <v>1792289980</v>
      </c>
      <c r="H57" s="20">
        <f t="shared" si="2"/>
        <v>773710020</v>
      </c>
    </row>
    <row r="58" spans="1:8" ht="30" customHeight="1" x14ac:dyDescent="0.3">
      <c r="A58" s="21" t="s">
        <v>182</v>
      </c>
      <c r="B58" s="23" t="s">
        <v>259</v>
      </c>
      <c r="C58" s="29"/>
      <c r="D58" s="20">
        <v>25000000</v>
      </c>
      <c r="E58" s="35">
        <f t="shared" si="1"/>
        <v>25000000</v>
      </c>
      <c r="F58" s="26">
        <v>6000000</v>
      </c>
      <c r="G58" s="26">
        <f>'[1]REC. EXP. BOARD &amp; PARAST.'!$G$58+F58</f>
        <v>24000000</v>
      </c>
      <c r="H58" s="20">
        <f t="shared" si="2"/>
        <v>1000000</v>
      </c>
    </row>
    <row r="59" spans="1:8" ht="30" customHeight="1" x14ac:dyDescent="0.3">
      <c r="A59" s="115" t="s">
        <v>183</v>
      </c>
      <c r="B59" s="23" t="s">
        <v>184</v>
      </c>
      <c r="C59" s="29"/>
      <c r="D59" s="29"/>
      <c r="E59" s="35">
        <f t="shared" si="1"/>
        <v>0</v>
      </c>
      <c r="F59" s="25"/>
      <c r="G59" s="25"/>
      <c r="H59" s="20">
        <f t="shared" si="2"/>
        <v>0</v>
      </c>
    </row>
    <row r="60" spans="1:8" ht="30" customHeight="1" x14ac:dyDescent="0.3">
      <c r="A60" s="21" t="s">
        <v>185</v>
      </c>
      <c r="B60" s="23" t="s">
        <v>186</v>
      </c>
      <c r="C60" s="20"/>
      <c r="D60" s="20">
        <v>12200000</v>
      </c>
      <c r="E60" s="35">
        <f t="shared" si="1"/>
        <v>12200000</v>
      </c>
      <c r="F60" s="26">
        <v>3000000</v>
      </c>
      <c r="G60" s="26">
        <f>'[1]REC. EXP. BOARD &amp; PARAST.'!$G$60+F60</f>
        <v>12000000</v>
      </c>
      <c r="H60" s="20">
        <f t="shared" si="2"/>
        <v>200000</v>
      </c>
    </row>
    <row r="61" spans="1:8" ht="30" customHeight="1" x14ac:dyDescent="0.3">
      <c r="A61" s="21" t="s">
        <v>187</v>
      </c>
      <c r="B61" s="23" t="s">
        <v>188</v>
      </c>
      <c r="C61" s="20"/>
      <c r="D61" s="20">
        <v>9500000</v>
      </c>
      <c r="E61" s="35">
        <f t="shared" si="1"/>
        <v>9500000</v>
      </c>
      <c r="F61" s="26">
        <v>1500000</v>
      </c>
      <c r="G61" s="26">
        <f>'[1]REC. EXP. BOARD &amp; PARAST.'!$G$61+F61</f>
        <v>6000000</v>
      </c>
      <c r="H61" s="20">
        <f t="shared" si="2"/>
        <v>3500000</v>
      </c>
    </row>
    <row r="62" spans="1:8" ht="30" customHeight="1" x14ac:dyDescent="0.3">
      <c r="A62" s="21" t="s">
        <v>189</v>
      </c>
      <c r="B62" s="23" t="s">
        <v>260</v>
      </c>
      <c r="C62" s="20">
        <v>2600000</v>
      </c>
      <c r="D62" s="20">
        <v>2200000</v>
      </c>
      <c r="E62" s="35">
        <f t="shared" si="1"/>
        <v>4800000</v>
      </c>
      <c r="F62" s="26">
        <v>1122347</v>
      </c>
      <c r="G62" s="26">
        <f>'[1]REC. EXP. BOARD &amp; PARAST.'!$G$62+F62</f>
        <v>4629386</v>
      </c>
      <c r="H62" s="20">
        <f t="shared" si="2"/>
        <v>170614</v>
      </c>
    </row>
    <row r="63" spans="1:8" ht="30" customHeight="1" x14ac:dyDescent="0.3">
      <c r="A63" s="21" t="s">
        <v>190</v>
      </c>
      <c r="B63" s="23" t="s">
        <v>191</v>
      </c>
      <c r="C63" s="20">
        <v>53000000</v>
      </c>
      <c r="D63" s="29">
        <v>249500000</v>
      </c>
      <c r="E63" s="35">
        <f t="shared" si="1"/>
        <v>302500000</v>
      </c>
      <c r="F63" s="26">
        <v>28036896</v>
      </c>
      <c r="G63" s="26">
        <f>'[1]REC. EXP. BOARD &amp; PARAST.'!$G$63+F63</f>
        <v>107178922</v>
      </c>
      <c r="H63" s="20">
        <f t="shared" si="2"/>
        <v>195321078</v>
      </c>
    </row>
    <row r="64" spans="1:8" ht="30" customHeight="1" x14ac:dyDescent="0.3">
      <c r="A64" s="30" t="s">
        <v>192</v>
      </c>
      <c r="B64" s="23" t="s">
        <v>193</v>
      </c>
      <c r="C64" s="20"/>
      <c r="D64" s="29"/>
      <c r="E64" s="35">
        <f t="shared" si="1"/>
        <v>0</v>
      </c>
      <c r="F64" s="25"/>
      <c r="G64" s="25"/>
      <c r="H64" s="20">
        <f t="shared" si="2"/>
        <v>0</v>
      </c>
    </row>
    <row r="65" spans="1:8" ht="30" customHeight="1" x14ac:dyDescent="0.3">
      <c r="A65" s="30" t="s">
        <v>194</v>
      </c>
      <c r="B65" s="23" t="s">
        <v>195</v>
      </c>
      <c r="C65" s="20"/>
      <c r="D65" s="29"/>
      <c r="E65" s="35">
        <f t="shared" si="1"/>
        <v>0</v>
      </c>
      <c r="F65" s="25"/>
      <c r="G65" s="25"/>
      <c r="H65" s="20">
        <f t="shared" si="2"/>
        <v>0</v>
      </c>
    </row>
    <row r="66" spans="1:8" ht="30" customHeight="1" x14ac:dyDescent="0.3">
      <c r="A66" s="21" t="s">
        <v>196</v>
      </c>
      <c r="B66" s="23" t="s">
        <v>197</v>
      </c>
      <c r="C66" s="20"/>
      <c r="D66" s="20">
        <v>8700000</v>
      </c>
      <c r="E66" s="35">
        <f t="shared" si="1"/>
        <v>8700000</v>
      </c>
      <c r="F66" s="25"/>
      <c r="G66" s="25"/>
      <c r="H66" s="20">
        <f t="shared" si="2"/>
        <v>8700000</v>
      </c>
    </row>
    <row r="67" spans="1:8" ht="30" customHeight="1" x14ac:dyDescent="0.3">
      <c r="A67" s="21" t="s">
        <v>198</v>
      </c>
      <c r="B67" s="23" t="s">
        <v>199</v>
      </c>
      <c r="C67" s="20">
        <v>410000000</v>
      </c>
      <c r="D67" s="29">
        <v>1493500000</v>
      </c>
      <c r="E67" s="35">
        <f t="shared" si="1"/>
        <v>1903500000</v>
      </c>
      <c r="F67" s="25">
        <v>384564109</v>
      </c>
      <c r="G67" s="25">
        <f>'[1]REC. EXP. BOARD &amp; PARAST.'!$G$67+F67</f>
        <v>907695610</v>
      </c>
      <c r="H67" s="20">
        <f t="shared" si="2"/>
        <v>995804390</v>
      </c>
    </row>
    <row r="68" spans="1:8" s="126" customFormat="1" ht="30" customHeight="1" x14ac:dyDescent="0.3">
      <c r="A68" s="21" t="s">
        <v>200</v>
      </c>
      <c r="B68" s="23" t="s">
        <v>201</v>
      </c>
      <c r="C68" s="20"/>
      <c r="D68" s="20">
        <v>3600000</v>
      </c>
      <c r="E68" s="35">
        <v>9200000</v>
      </c>
      <c r="F68" s="26">
        <v>1643584</v>
      </c>
      <c r="G68" s="26">
        <f>'[1]REC. EXP. BOARD &amp; PARAST.'!$G$68+F68</f>
        <v>6307160</v>
      </c>
      <c r="H68" s="20">
        <f t="shared" si="2"/>
        <v>2892840</v>
      </c>
    </row>
    <row r="69" spans="1:8" ht="30" customHeight="1" x14ac:dyDescent="0.3">
      <c r="A69" s="21" t="s">
        <v>202</v>
      </c>
      <c r="B69" s="23" t="s">
        <v>261</v>
      </c>
      <c r="C69" s="20"/>
      <c r="D69" s="20"/>
      <c r="E69" s="35">
        <f t="shared" si="1"/>
        <v>0</v>
      </c>
      <c r="F69" s="26"/>
      <c r="G69" s="26"/>
      <c r="H69" s="20">
        <f t="shared" si="2"/>
        <v>0</v>
      </c>
    </row>
    <row r="70" spans="1:8" ht="30" customHeight="1" x14ac:dyDescent="0.3">
      <c r="A70" s="21" t="s">
        <v>203</v>
      </c>
      <c r="B70" s="23" t="s">
        <v>301</v>
      </c>
      <c r="C70" s="20"/>
      <c r="D70" s="20">
        <v>1200000</v>
      </c>
      <c r="E70" s="35">
        <f t="shared" si="1"/>
        <v>1200000</v>
      </c>
      <c r="F70" s="26">
        <v>200000</v>
      </c>
      <c r="G70" s="26">
        <f>'[1]REC. EXP. BOARD &amp; PARAST.'!$G$70+F70</f>
        <v>1100000</v>
      </c>
      <c r="H70" s="20">
        <f t="shared" si="2"/>
        <v>100000</v>
      </c>
    </row>
    <row r="71" spans="1:8" ht="30" customHeight="1" x14ac:dyDescent="0.3">
      <c r="A71" s="28" t="s">
        <v>194</v>
      </c>
      <c r="B71" s="23" t="s">
        <v>204</v>
      </c>
      <c r="C71" s="20">
        <v>50000000</v>
      </c>
      <c r="D71" s="20">
        <v>37800000</v>
      </c>
      <c r="E71" s="35">
        <f t="shared" si="1"/>
        <v>87800000</v>
      </c>
      <c r="F71" s="26">
        <v>12000000</v>
      </c>
      <c r="G71" s="26">
        <f>'[1]REC. EXP. BOARD &amp; PARAST.'!$G$71+F71</f>
        <v>45250000</v>
      </c>
      <c r="H71" s="20">
        <f t="shared" si="2"/>
        <v>42550000</v>
      </c>
    </row>
    <row r="72" spans="1:8" ht="30" customHeight="1" x14ac:dyDescent="0.3">
      <c r="A72" s="28" t="s">
        <v>205</v>
      </c>
      <c r="B72" s="23" t="s">
        <v>206</v>
      </c>
      <c r="C72" s="20"/>
      <c r="D72" s="20">
        <v>2600000</v>
      </c>
      <c r="E72" s="35">
        <f t="shared" si="1"/>
        <v>2600000</v>
      </c>
      <c r="F72" s="26">
        <v>400000</v>
      </c>
      <c r="G72" s="26">
        <f>'[1]REC. EXP. BOARD &amp; PARAST.'!$G$72+F72</f>
        <v>2200000</v>
      </c>
      <c r="H72" s="20">
        <f t="shared" si="2"/>
        <v>400000</v>
      </c>
    </row>
    <row r="73" spans="1:8" ht="30" customHeight="1" x14ac:dyDescent="0.3">
      <c r="A73" s="28" t="s">
        <v>207</v>
      </c>
      <c r="B73" s="23" t="s">
        <v>208</v>
      </c>
      <c r="C73" s="20"/>
      <c r="D73" s="20"/>
      <c r="E73" s="35">
        <f t="shared" ref="E73:E76" si="3">SUM(C73:D73)</f>
        <v>0</v>
      </c>
      <c r="F73" s="26"/>
      <c r="G73" s="26"/>
      <c r="H73" s="20">
        <f t="shared" si="2"/>
        <v>0</v>
      </c>
    </row>
    <row r="74" spans="1:8" ht="30" customHeight="1" x14ac:dyDescent="0.3">
      <c r="A74" s="28" t="s">
        <v>297</v>
      </c>
      <c r="B74" s="23" t="s">
        <v>209</v>
      </c>
      <c r="C74" s="20"/>
      <c r="D74" s="20">
        <v>6200000</v>
      </c>
      <c r="E74" s="20">
        <f t="shared" si="3"/>
        <v>6200000</v>
      </c>
      <c r="F74" s="26">
        <v>1000000</v>
      </c>
      <c r="G74" s="26">
        <f>'[1]REC. EXP. BOARD &amp; PARAST.'!$G$74+F74</f>
        <v>4750000</v>
      </c>
      <c r="H74" s="20">
        <f t="shared" si="2"/>
        <v>1450000</v>
      </c>
    </row>
    <row r="75" spans="1:8" s="126" customFormat="1" ht="30" customHeight="1" x14ac:dyDescent="0.3">
      <c r="A75" s="28" t="s">
        <v>298</v>
      </c>
      <c r="B75" s="23" t="s">
        <v>289</v>
      </c>
      <c r="C75" s="20"/>
      <c r="D75" s="20">
        <v>600000</v>
      </c>
      <c r="E75" s="20">
        <f t="shared" si="3"/>
        <v>600000</v>
      </c>
      <c r="F75" s="26"/>
      <c r="G75" s="26"/>
      <c r="H75" s="20">
        <f t="shared" si="2"/>
        <v>600000</v>
      </c>
    </row>
    <row r="76" spans="1:8" s="126" customFormat="1" ht="30" customHeight="1" thickBot="1" x14ac:dyDescent="0.35">
      <c r="A76" s="28" t="s">
        <v>296</v>
      </c>
      <c r="B76" s="131" t="s">
        <v>290</v>
      </c>
      <c r="C76" s="132"/>
      <c r="D76" s="132">
        <v>6000000</v>
      </c>
      <c r="E76" s="132">
        <f t="shared" si="3"/>
        <v>6000000</v>
      </c>
      <c r="F76" s="133">
        <v>1500000</v>
      </c>
      <c r="G76" s="133">
        <f>'[1]REC. EXP. BOARD &amp; PARAST.'!$G$76+F76</f>
        <v>3000000</v>
      </c>
      <c r="H76" s="20">
        <f t="shared" si="2"/>
        <v>3000000</v>
      </c>
    </row>
    <row r="77" spans="1:8" ht="30" customHeight="1" thickBot="1" x14ac:dyDescent="0.35">
      <c r="A77" s="31"/>
      <c r="B77" s="32" t="s">
        <v>93</v>
      </c>
      <c r="C77" s="37">
        <f>SUM(C9:C74)</f>
        <v>10776826633</v>
      </c>
      <c r="D77" s="37">
        <f>SUM(D9:D76)</f>
        <v>3258788000</v>
      </c>
      <c r="E77" s="39">
        <f>SUM(E9:E76)</f>
        <v>14041214633</v>
      </c>
      <c r="F77" s="38">
        <f>SUM(F9:F76)</f>
        <v>3045057168</v>
      </c>
      <c r="G77" s="38">
        <f>'[1]REC. EXP. BOARD &amp; PARAST.'!$G$77+F77</f>
        <v>11418843810.389999</v>
      </c>
      <c r="H77" s="39">
        <f>E77-G77</f>
        <v>2622370822.6100006</v>
      </c>
    </row>
  </sheetData>
  <mergeCells count="11">
    <mergeCell ref="A1:H4"/>
    <mergeCell ref="A5:H5"/>
    <mergeCell ref="A6:A8"/>
    <mergeCell ref="B6:B8"/>
    <mergeCell ref="C7:C8"/>
    <mergeCell ref="D7:D8"/>
    <mergeCell ref="E7:E8"/>
    <mergeCell ref="F7:F8"/>
    <mergeCell ref="H7:H8"/>
    <mergeCell ref="G7:G8"/>
    <mergeCell ref="C6:H6"/>
  </mergeCells>
  <pageMargins left="0.72" right="0.68" top="0.75" bottom="0.75" header="0.3" footer="0.3"/>
  <pageSetup scale="49" orientation="landscape" r:id="rId1"/>
  <rowBreaks count="1" manualBreakCount="1">
    <brk id="39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0" tint="-0.14999847407452621"/>
  </sheetPr>
  <dimension ref="A1:F23"/>
  <sheetViews>
    <sheetView view="pageBreakPreview" zoomScale="60" workbookViewId="0">
      <selection activeCell="A3" sqref="A3:F3"/>
    </sheetView>
  </sheetViews>
  <sheetFormatPr defaultRowHeight="16.5" x14ac:dyDescent="0.3"/>
  <cols>
    <col min="1" max="1" width="28.375" customWidth="1"/>
    <col min="2" max="2" width="37.5" customWidth="1"/>
    <col min="3" max="3" width="20.75" customWidth="1"/>
    <col min="4" max="4" width="20.5" customWidth="1"/>
    <col min="5" max="5" width="22.75" customWidth="1"/>
    <col min="6" max="6" width="19.875" customWidth="1"/>
  </cols>
  <sheetData>
    <row r="1" spans="1:6" ht="81" customHeight="1" x14ac:dyDescent="0.3">
      <c r="A1" s="196" t="s">
        <v>210</v>
      </c>
      <c r="B1" s="197"/>
      <c r="C1" s="197"/>
      <c r="D1" s="197"/>
      <c r="E1" s="197"/>
      <c r="F1" s="198"/>
    </row>
    <row r="2" spans="1:6" s="109" customFormat="1" ht="27" thickBot="1" x14ac:dyDescent="0.45">
      <c r="A2" s="208" t="s">
        <v>311</v>
      </c>
      <c r="B2" s="208"/>
      <c r="C2" s="208"/>
      <c r="D2" s="208"/>
      <c r="E2" s="208"/>
      <c r="F2" s="208"/>
    </row>
    <row r="3" spans="1:6" ht="19.5" thickBot="1" x14ac:dyDescent="0.35">
      <c r="A3" s="199" t="s">
        <v>27</v>
      </c>
      <c r="B3" s="200"/>
      <c r="C3" s="200"/>
      <c r="D3" s="200"/>
      <c r="E3" s="200"/>
      <c r="F3" s="201"/>
    </row>
    <row r="4" spans="1:6" ht="48.75" customHeight="1" thickBot="1" x14ac:dyDescent="0.35">
      <c r="A4" s="202" t="s">
        <v>21</v>
      </c>
      <c r="B4" s="203"/>
      <c r="C4" s="15" t="s">
        <v>291</v>
      </c>
      <c r="D4" s="15" t="s">
        <v>310</v>
      </c>
      <c r="E4" s="15" t="s">
        <v>309</v>
      </c>
      <c r="F4" s="14" t="s">
        <v>22</v>
      </c>
    </row>
    <row r="5" spans="1:6" ht="30" customHeight="1" thickBot="1" x14ac:dyDescent="0.35">
      <c r="A5" s="204" t="s">
        <v>211</v>
      </c>
      <c r="B5" s="205"/>
      <c r="C5" s="40">
        <v>5259840</v>
      </c>
      <c r="D5" s="40">
        <v>1314961.1399999999</v>
      </c>
      <c r="E5" s="40">
        <f>'[1]CONSOL. REV. FUND. CH.'!$E$5+D5</f>
        <v>5259844.2799999993</v>
      </c>
      <c r="F5" s="40">
        <f t="shared" ref="F5:F23" si="0">C5-E5</f>
        <v>-4.2799999993294477</v>
      </c>
    </row>
    <row r="6" spans="1:6" ht="30" customHeight="1" thickBot="1" x14ac:dyDescent="0.35">
      <c r="A6" s="204" t="s">
        <v>212</v>
      </c>
      <c r="B6" s="205"/>
      <c r="C6" s="40">
        <v>5259840</v>
      </c>
      <c r="D6" s="40">
        <v>1314961.1399999999</v>
      </c>
      <c r="E6" s="40">
        <f>'[1]CONSOL. REV. FUND. CH.'!$E$6+D6</f>
        <v>5259844.2799999993</v>
      </c>
      <c r="F6" s="40">
        <f t="shared" si="0"/>
        <v>-4.2799999993294477</v>
      </c>
    </row>
    <row r="7" spans="1:6" ht="30" customHeight="1" thickBot="1" x14ac:dyDescent="0.35">
      <c r="A7" s="204" t="s">
        <v>213</v>
      </c>
      <c r="B7" s="205"/>
      <c r="C7" s="40">
        <v>5553017</v>
      </c>
      <c r="D7" s="40">
        <v>1314961.1399999999</v>
      </c>
      <c r="E7" s="40">
        <f>'[1]CONSOL. REV. FUND. CH.'!$E$7+D7</f>
        <v>5259844.2799999993</v>
      </c>
      <c r="F7" s="40">
        <f t="shared" si="0"/>
        <v>293172.72000000067</v>
      </c>
    </row>
    <row r="8" spans="1:6" ht="30" customHeight="1" thickBot="1" x14ac:dyDescent="0.35">
      <c r="A8" s="204" t="s">
        <v>214</v>
      </c>
      <c r="B8" s="205"/>
      <c r="C8" s="40">
        <v>28720121</v>
      </c>
      <c r="D8" s="40">
        <v>6811778.6799999997</v>
      </c>
      <c r="E8" s="40">
        <f>'[1]CONSOL. REV. FUND. CH.'!$E$8+D8</f>
        <v>27247113.359999999</v>
      </c>
      <c r="F8" s="40">
        <f t="shared" si="0"/>
        <v>1473007.6400000006</v>
      </c>
    </row>
    <row r="9" spans="1:6" ht="30" customHeight="1" thickBot="1" x14ac:dyDescent="0.35">
      <c r="A9" s="204" t="s">
        <v>237</v>
      </c>
      <c r="B9" s="205"/>
      <c r="C9" s="40">
        <v>28720121</v>
      </c>
      <c r="D9" s="40"/>
      <c r="E9" s="40">
        <f>'[1]CONSOL. REV. FUND. CH.'!$E$9+D9</f>
        <v>16664002.310000001</v>
      </c>
      <c r="F9" s="40">
        <f t="shared" si="0"/>
        <v>12056118.689999999</v>
      </c>
    </row>
    <row r="10" spans="1:6" ht="30" customHeight="1" thickBot="1" x14ac:dyDescent="0.35">
      <c r="A10" s="204" t="s">
        <v>215</v>
      </c>
      <c r="B10" s="205"/>
      <c r="C10" s="40">
        <v>32016606</v>
      </c>
      <c r="D10" s="40">
        <v>5312967.12</v>
      </c>
      <c r="E10" s="40">
        <f>'[1]CONSOL. REV. FUND. CH.'!$E$10+D10</f>
        <v>21251868.240000002</v>
      </c>
      <c r="F10" s="40">
        <f t="shared" si="0"/>
        <v>10764737.759999998</v>
      </c>
    </row>
    <row r="11" spans="1:6" ht="30" customHeight="1" thickBot="1" x14ac:dyDescent="0.35">
      <c r="A11" s="206" t="s">
        <v>216</v>
      </c>
      <c r="B11" s="207"/>
      <c r="C11" s="40">
        <v>17718245</v>
      </c>
      <c r="D11" s="40"/>
      <c r="E11" s="40"/>
      <c r="F11" s="40">
        <f t="shared" si="0"/>
        <v>17718245</v>
      </c>
    </row>
    <row r="12" spans="1:6" ht="30" customHeight="1" thickBot="1" x14ac:dyDescent="0.35">
      <c r="A12" s="206" t="s">
        <v>217</v>
      </c>
      <c r="B12" s="207"/>
      <c r="C12" s="40">
        <v>9564926</v>
      </c>
      <c r="D12" s="40">
        <v>1314961.1399999999</v>
      </c>
      <c r="E12" s="40">
        <f>'[1]CONSOL. REV. FUND. CH.'!$E$12+D12</f>
        <v>5259844.2799999993</v>
      </c>
      <c r="F12" s="40">
        <f t="shared" si="0"/>
        <v>4305081.7200000007</v>
      </c>
    </row>
    <row r="13" spans="1:6" ht="30" customHeight="1" thickBot="1" x14ac:dyDescent="0.35">
      <c r="A13" s="194" t="s">
        <v>218</v>
      </c>
      <c r="B13" s="195"/>
      <c r="C13" s="40">
        <v>64511100</v>
      </c>
      <c r="D13" s="40">
        <v>6789502.6799999997</v>
      </c>
      <c r="E13" s="40">
        <f>'[1]CONSOL. REV. FUND. CH.'!$E$13+D13</f>
        <v>27158009.359999999</v>
      </c>
      <c r="F13" s="40">
        <f t="shared" si="0"/>
        <v>37353090.640000001</v>
      </c>
    </row>
    <row r="14" spans="1:6" ht="30" customHeight="1" thickBot="1" x14ac:dyDescent="0.35">
      <c r="A14" s="206" t="s">
        <v>219</v>
      </c>
      <c r="B14" s="207"/>
      <c r="C14" s="40">
        <v>6010000000</v>
      </c>
      <c r="D14" s="40">
        <v>2348793087.1500001</v>
      </c>
      <c r="E14" s="40">
        <f>'[1]CONSOL. REV. FUND. CH.'!$E$14+D14</f>
        <v>5982825441.7200003</v>
      </c>
      <c r="F14" s="40">
        <f t="shared" si="0"/>
        <v>27174558.279999733</v>
      </c>
    </row>
    <row r="15" spans="1:6" ht="30" customHeight="1" thickBot="1" x14ac:dyDescent="0.35">
      <c r="A15" s="206" t="s">
        <v>220</v>
      </c>
      <c r="B15" s="207"/>
      <c r="C15" s="40">
        <v>0</v>
      </c>
      <c r="D15" s="40">
        <v>0</v>
      </c>
      <c r="E15" s="40">
        <f>'[1]CONSOL. REV. FUND. CH.'!$E$15+D15</f>
        <v>0</v>
      </c>
      <c r="F15" s="40">
        <f t="shared" si="0"/>
        <v>0</v>
      </c>
    </row>
    <row r="16" spans="1:6" ht="30" customHeight="1" thickBot="1" x14ac:dyDescent="0.35">
      <c r="A16" s="206" t="s">
        <v>238</v>
      </c>
      <c r="B16" s="207"/>
      <c r="C16" s="40">
        <v>39596014</v>
      </c>
      <c r="D16" s="40">
        <v>5312967.12</v>
      </c>
      <c r="E16" s="40">
        <f>'[1]CONSOL. REV. FUND. CH.'!$E$16+D16</f>
        <v>21251868.240000002</v>
      </c>
      <c r="F16" s="40">
        <f t="shared" si="0"/>
        <v>18344145.759999998</v>
      </c>
    </row>
    <row r="17" spans="1:6" ht="30" customHeight="1" thickBot="1" x14ac:dyDescent="0.35">
      <c r="A17" s="206" t="s">
        <v>221</v>
      </c>
      <c r="B17" s="207"/>
      <c r="C17" s="40">
        <v>49718749</v>
      </c>
      <c r="D17" s="40"/>
      <c r="E17" s="40"/>
      <c r="F17" s="40">
        <f t="shared" si="0"/>
        <v>49718749</v>
      </c>
    </row>
    <row r="18" spans="1:6" ht="30" customHeight="1" thickBot="1" x14ac:dyDescent="0.35">
      <c r="A18" s="206" t="s">
        <v>222</v>
      </c>
      <c r="B18" s="207"/>
      <c r="C18" s="40">
        <v>58094415</v>
      </c>
      <c r="D18" s="40"/>
      <c r="E18" s="40"/>
      <c r="F18" s="40">
        <f t="shared" si="0"/>
        <v>58094415</v>
      </c>
    </row>
    <row r="19" spans="1:6" ht="30" customHeight="1" thickBot="1" x14ac:dyDescent="0.35">
      <c r="A19" s="206" t="s">
        <v>223</v>
      </c>
      <c r="B19" s="207"/>
      <c r="C19" s="40">
        <v>400000000</v>
      </c>
      <c r="D19" s="40">
        <v>242227166.28</v>
      </c>
      <c r="E19" s="40">
        <f>'[1]CONSOL. REV. FUND. CH.'!$E$19+D19</f>
        <v>487950015.10000002</v>
      </c>
      <c r="F19" s="40">
        <f t="shared" si="0"/>
        <v>-87950015.100000024</v>
      </c>
    </row>
    <row r="20" spans="1:6" ht="30" customHeight="1" thickBot="1" x14ac:dyDescent="0.35">
      <c r="A20" s="206" t="s">
        <v>224</v>
      </c>
      <c r="B20" s="207"/>
      <c r="C20" s="40">
        <v>3305898624</v>
      </c>
      <c r="D20" s="40">
        <v>111982690.68000001</v>
      </c>
      <c r="E20" s="40">
        <f>'[1]CONSOL. REV. FUND. CH.'!$E$20+D20</f>
        <v>1046803024.8600001</v>
      </c>
      <c r="F20" s="40">
        <f t="shared" si="0"/>
        <v>2259095599.1399999</v>
      </c>
    </row>
    <row r="21" spans="1:6" ht="30" customHeight="1" thickBot="1" x14ac:dyDescent="0.35">
      <c r="A21" s="206" t="s">
        <v>225</v>
      </c>
      <c r="B21" s="207"/>
      <c r="C21" s="40">
        <v>747500000</v>
      </c>
      <c r="D21" s="40"/>
      <c r="E21" s="40">
        <f>'[1]CONSOL. REV. FUND. CH.'!$E$21+D21</f>
        <v>652450414.16000009</v>
      </c>
      <c r="F21" s="40">
        <f t="shared" si="0"/>
        <v>95049585.839999914</v>
      </c>
    </row>
    <row r="22" spans="1:6" ht="30" customHeight="1" thickBot="1" x14ac:dyDescent="0.35">
      <c r="A22" s="206" t="s">
        <v>226</v>
      </c>
      <c r="B22" s="207"/>
      <c r="C22" s="40">
        <v>118855000</v>
      </c>
      <c r="D22" s="40">
        <v>807651514.05999994</v>
      </c>
      <c r="E22" s="40">
        <f>'[1]CONSOL. REV. FUND. CH.'!$E$22+D22</f>
        <v>833283046.05999994</v>
      </c>
      <c r="F22" s="40">
        <f t="shared" si="0"/>
        <v>-714428046.05999994</v>
      </c>
    </row>
    <row r="23" spans="1:6" ht="30" customHeight="1" thickBot="1" x14ac:dyDescent="0.35">
      <c r="A23" s="209" t="s">
        <v>23</v>
      </c>
      <c r="B23" s="210"/>
      <c r="C23" s="16">
        <f>SUM(C5:C22)</f>
        <v>10926986618</v>
      </c>
      <c r="D23" s="16">
        <f>SUM(D5:D22)</f>
        <v>3540141518.3299999</v>
      </c>
      <c r="E23" s="16">
        <f>D23+'[1]CONSOL. REV. FUND. CH.'!$E$23</f>
        <v>9137924180.5299988</v>
      </c>
      <c r="F23" s="16">
        <f t="shared" si="0"/>
        <v>1789062437.4700012</v>
      </c>
    </row>
  </sheetData>
  <mergeCells count="23"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19:B19"/>
    <mergeCell ref="A13:B13"/>
    <mergeCell ref="A1:F1"/>
    <mergeCell ref="A3:F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2:F2"/>
  </mergeCells>
  <pageMargins left="1.18" right="0.32" top="0.75" bottom="0.75" header="0.3" footer="0.3"/>
  <pageSetup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C00000"/>
  </sheetPr>
  <dimension ref="A1:O39"/>
  <sheetViews>
    <sheetView view="pageBreakPreview" zoomScale="70" zoomScaleNormal="80" zoomScaleSheetLayoutView="70" workbookViewId="0">
      <selection activeCell="C6" sqref="C6"/>
    </sheetView>
  </sheetViews>
  <sheetFormatPr defaultRowHeight="60" customHeight="1" x14ac:dyDescent="0.3"/>
  <cols>
    <col min="1" max="1" width="36.75" customWidth="1"/>
    <col min="2" max="2" width="60.5" customWidth="1"/>
    <col min="3" max="3" width="22.25" customWidth="1"/>
    <col min="4" max="4" width="29.5" customWidth="1"/>
    <col min="5" max="5" width="28" customWidth="1"/>
    <col min="6" max="6" width="32.625" customWidth="1"/>
  </cols>
  <sheetData>
    <row r="1" spans="1:15" s="8" customFormat="1" ht="77.25" customHeight="1" x14ac:dyDescent="0.3">
      <c r="A1" s="211" t="s">
        <v>286</v>
      </c>
      <c r="B1" s="212"/>
      <c r="C1" s="212"/>
      <c r="D1" s="212"/>
      <c r="E1" s="212"/>
      <c r="F1" s="213"/>
      <c r="G1" s="13"/>
      <c r="H1" s="13"/>
      <c r="I1" s="13"/>
      <c r="J1" s="13"/>
      <c r="K1" s="13"/>
      <c r="L1" s="13"/>
      <c r="M1" s="13"/>
      <c r="N1" s="13"/>
      <c r="O1" s="13"/>
    </row>
    <row r="2" spans="1:15" s="109" customFormat="1" ht="26.25" customHeight="1" thickBot="1" x14ac:dyDescent="0.45">
      <c r="A2" s="208" t="s">
        <v>313</v>
      </c>
      <c r="B2" s="208"/>
      <c r="C2" s="208"/>
      <c r="D2" s="208"/>
      <c r="E2" s="208"/>
      <c r="F2" s="208"/>
    </row>
    <row r="3" spans="1:15" ht="60" customHeight="1" thickBot="1" x14ac:dyDescent="0.35">
      <c r="A3" s="110" t="s">
        <v>28</v>
      </c>
      <c r="B3" s="111" t="s">
        <v>227</v>
      </c>
      <c r="C3" s="17" t="s">
        <v>292</v>
      </c>
      <c r="D3" s="17" t="s">
        <v>305</v>
      </c>
      <c r="E3" s="17" t="s">
        <v>304</v>
      </c>
      <c r="F3" s="17" t="s">
        <v>22</v>
      </c>
      <c r="G3" s="1"/>
      <c r="H3" s="1"/>
      <c r="I3" s="1"/>
      <c r="J3" s="1"/>
      <c r="K3" s="1"/>
      <c r="L3" s="1"/>
      <c r="M3" s="1"/>
      <c r="N3" s="1"/>
      <c r="O3" s="1"/>
    </row>
    <row r="4" spans="1:15" ht="30" customHeight="1" x14ac:dyDescent="0.3">
      <c r="A4" s="88" t="s">
        <v>51</v>
      </c>
      <c r="B4" s="89" t="s">
        <v>262</v>
      </c>
      <c r="C4" s="90">
        <v>8263798211</v>
      </c>
      <c r="D4" s="18">
        <v>900000000</v>
      </c>
      <c r="E4" s="19">
        <f>'[1]CAP. EXP. SUM'!$E$4+D4</f>
        <v>1950300000</v>
      </c>
      <c r="F4" s="90">
        <f t="shared" ref="F4:F39" si="0">C4-E4</f>
        <v>6313498211</v>
      </c>
    </row>
    <row r="5" spans="1:15" ht="30" customHeight="1" x14ac:dyDescent="0.3">
      <c r="A5" s="92" t="s">
        <v>88</v>
      </c>
      <c r="B5" s="93" t="s">
        <v>283</v>
      </c>
      <c r="C5" s="91">
        <v>1944000000</v>
      </c>
      <c r="D5" s="91">
        <v>18231182</v>
      </c>
      <c r="E5" s="91">
        <f>'[1]CAP. EXP. SUM'!$E$5+D5</f>
        <v>641943799.83000004</v>
      </c>
      <c r="F5" s="91">
        <f t="shared" si="0"/>
        <v>1302056200.1700001</v>
      </c>
      <c r="G5" s="2"/>
      <c r="H5" s="2"/>
      <c r="I5" s="2"/>
      <c r="J5" s="2"/>
      <c r="K5" s="2"/>
      <c r="L5" s="2"/>
      <c r="M5" s="2"/>
      <c r="N5" s="2"/>
      <c r="O5" s="2"/>
    </row>
    <row r="6" spans="1:15" ht="30" customHeight="1" x14ac:dyDescent="0.3">
      <c r="A6" s="92" t="s">
        <v>81</v>
      </c>
      <c r="B6" s="93" t="s">
        <v>82</v>
      </c>
      <c r="C6" s="91">
        <v>942000000</v>
      </c>
      <c r="D6" s="91">
        <v>16000000</v>
      </c>
      <c r="E6" s="91">
        <f>'[1]CAP. EXP. SUM'!$E$6+D6</f>
        <v>36000000</v>
      </c>
      <c r="F6" s="91">
        <f t="shared" si="0"/>
        <v>906000000</v>
      </c>
      <c r="G6" s="2"/>
      <c r="H6" s="2"/>
      <c r="I6" s="2"/>
      <c r="J6" s="2"/>
      <c r="K6" s="2"/>
      <c r="L6" s="2"/>
      <c r="M6" s="2"/>
      <c r="N6" s="2"/>
      <c r="O6" s="2"/>
    </row>
    <row r="7" spans="1:15" ht="30" customHeight="1" x14ac:dyDescent="0.3">
      <c r="A7" s="92" t="s">
        <v>53</v>
      </c>
      <c r="B7" s="93" t="s">
        <v>263</v>
      </c>
      <c r="C7" s="91">
        <v>2059000000</v>
      </c>
      <c r="D7" s="128">
        <v>20000000</v>
      </c>
      <c r="E7" s="91">
        <f>'[1]CAP. EXP. SUM'!$E$7+D7</f>
        <v>1796000000</v>
      </c>
      <c r="F7" s="91">
        <f t="shared" si="0"/>
        <v>263000000</v>
      </c>
      <c r="G7" s="3"/>
      <c r="H7" s="3"/>
      <c r="I7" s="3"/>
      <c r="J7" s="3"/>
      <c r="K7" s="3"/>
      <c r="L7" s="3"/>
      <c r="M7" s="3"/>
      <c r="N7" s="3"/>
      <c r="O7" s="3"/>
    </row>
    <row r="8" spans="1:15" ht="30" customHeight="1" x14ac:dyDescent="0.3">
      <c r="A8" s="92" t="s">
        <v>110</v>
      </c>
      <c r="B8" s="93" t="s">
        <v>264</v>
      </c>
      <c r="C8" s="91">
        <v>1200000000</v>
      </c>
      <c r="D8" s="91">
        <v>49918450</v>
      </c>
      <c r="E8" s="91">
        <f>'[1]CAP. EXP. SUM'!$E$8+D8</f>
        <v>539739592.72000003</v>
      </c>
      <c r="F8" s="91">
        <f t="shared" si="0"/>
        <v>660260407.27999997</v>
      </c>
      <c r="G8" s="3"/>
      <c r="H8" s="3"/>
      <c r="I8" s="3"/>
      <c r="J8" s="3"/>
      <c r="K8" s="3"/>
      <c r="L8" s="3"/>
      <c r="M8" s="3"/>
      <c r="N8" s="3"/>
      <c r="O8" s="3"/>
    </row>
    <row r="9" spans="1:15" ht="30" customHeight="1" thickBot="1" x14ac:dyDescent="0.35">
      <c r="A9" s="94" t="s">
        <v>70</v>
      </c>
      <c r="B9" s="95" t="s">
        <v>71</v>
      </c>
      <c r="C9" s="96">
        <v>7065000000</v>
      </c>
      <c r="D9" s="96">
        <v>1026081010</v>
      </c>
      <c r="E9" s="96">
        <f>'[1]CAP. EXP. SUM'!$E$9+D9</f>
        <v>5887013793</v>
      </c>
      <c r="F9" s="96">
        <f t="shared" si="0"/>
        <v>1177986207</v>
      </c>
      <c r="G9" s="3"/>
      <c r="H9" s="3"/>
      <c r="I9" s="3"/>
      <c r="J9" s="3"/>
      <c r="K9" s="3"/>
      <c r="L9" s="3"/>
      <c r="M9" s="3"/>
      <c r="N9" s="3"/>
      <c r="O9" s="3"/>
    </row>
    <row r="10" spans="1:15" ht="30" customHeight="1" thickBot="1" x14ac:dyDescent="0.35">
      <c r="A10" s="216" t="s">
        <v>228</v>
      </c>
      <c r="B10" s="217"/>
      <c r="C10" s="97">
        <f>SUM(C4:C9)</f>
        <v>21473798211</v>
      </c>
      <c r="D10" s="97">
        <f>SUM(D4:D9)</f>
        <v>2030230642</v>
      </c>
      <c r="E10" s="97">
        <f>'[1]CAP. EXP. SUM'!$E$10+D10</f>
        <v>10850997185.549999</v>
      </c>
      <c r="F10" s="97">
        <f t="shared" si="0"/>
        <v>10622801025.450001</v>
      </c>
      <c r="G10" s="4"/>
      <c r="H10" s="4"/>
      <c r="I10" s="4"/>
      <c r="J10" s="4"/>
      <c r="K10" s="4"/>
      <c r="L10" s="4"/>
      <c r="M10" s="4"/>
      <c r="N10" s="4"/>
      <c r="O10" s="4"/>
    </row>
    <row r="11" spans="1:15" ht="30" customHeight="1" x14ac:dyDescent="0.3">
      <c r="A11" s="98" t="s">
        <v>55</v>
      </c>
      <c r="B11" s="93" t="s">
        <v>265</v>
      </c>
      <c r="C11" s="91">
        <v>5882907585</v>
      </c>
      <c r="D11" s="91">
        <v>105792691</v>
      </c>
      <c r="E11" s="90">
        <f>'[1]CAP. EXP. SUM'!$E$11+D11</f>
        <v>1088130553</v>
      </c>
      <c r="F11" s="90">
        <f t="shared" si="0"/>
        <v>4794777032</v>
      </c>
      <c r="G11" s="3"/>
      <c r="H11" s="3"/>
      <c r="I11" s="3"/>
      <c r="J11" s="3"/>
      <c r="K11" s="3"/>
      <c r="L11" s="3"/>
      <c r="M11" s="3"/>
      <c r="N11" s="3"/>
      <c r="O11" s="3"/>
    </row>
    <row r="12" spans="1:15" ht="30" customHeight="1" x14ac:dyDescent="0.3">
      <c r="A12" s="98" t="s">
        <v>57</v>
      </c>
      <c r="B12" s="93" t="s">
        <v>266</v>
      </c>
      <c r="C12" s="91">
        <v>1720000000</v>
      </c>
      <c r="D12" s="91">
        <v>4700000</v>
      </c>
      <c r="E12" s="91">
        <f>'[1]CAP. EXP. SUM'!$E$12+D12</f>
        <v>24700000</v>
      </c>
      <c r="F12" s="91">
        <f t="shared" si="0"/>
        <v>1695300000</v>
      </c>
      <c r="G12" s="3"/>
      <c r="H12" s="3"/>
      <c r="I12" s="3"/>
      <c r="J12" s="3"/>
      <c r="K12" s="3"/>
      <c r="L12" s="3"/>
      <c r="M12" s="3"/>
      <c r="N12" s="3"/>
      <c r="O12" s="3"/>
    </row>
    <row r="13" spans="1:15" ht="30" customHeight="1" x14ac:dyDescent="0.3">
      <c r="A13" s="98" t="s">
        <v>180</v>
      </c>
      <c r="B13" s="93" t="s">
        <v>267</v>
      </c>
      <c r="C13" s="91">
        <v>130020000</v>
      </c>
      <c r="D13" s="91"/>
      <c r="E13" s="91"/>
      <c r="F13" s="91">
        <f t="shared" si="0"/>
        <v>130020000</v>
      </c>
      <c r="G13" s="3"/>
      <c r="H13" s="3"/>
      <c r="I13" s="3"/>
      <c r="J13" s="3"/>
      <c r="K13" s="3"/>
      <c r="L13" s="3"/>
      <c r="M13" s="3"/>
      <c r="N13" s="3"/>
      <c r="O13" s="3"/>
    </row>
    <row r="14" spans="1:15" ht="30" customHeight="1" x14ac:dyDescent="0.3">
      <c r="A14" s="92" t="s">
        <v>177</v>
      </c>
      <c r="B14" s="93" t="s">
        <v>268</v>
      </c>
      <c r="C14" s="91">
        <v>2400000000</v>
      </c>
      <c r="D14" s="91">
        <v>141678407</v>
      </c>
      <c r="E14" s="91">
        <f>'[1]CAP. EXP. SUM'!$E$14+D14</f>
        <v>2176270587</v>
      </c>
      <c r="F14" s="91">
        <f t="shared" si="0"/>
        <v>223729413</v>
      </c>
    </row>
    <row r="15" spans="1:15" ht="30" customHeight="1" x14ac:dyDescent="0.3">
      <c r="A15" s="99" t="s">
        <v>63</v>
      </c>
      <c r="B15" s="100" t="s">
        <v>64</v>
      </c>
      <c r="C15" s="91">
        <v>3248410471</v>
      </c>
      <c r="D15" s="91">
        <v>5000000</v>
      </c>
      <c r="E15" s="91">
        <f>'[1]CAP. EXP. SUM'!$E$15+D15</f>
        <v>564003454</v>
      </c>
      <c r="F15" s="91">
        <f t="shared" si="0"/>
        <v>2684407017</v>
      </c>
    </row>
    <row r="16" spans="1:15" ht="30" customHeight="1" x14ac:dyDescent="0.3">
      <c r="A16" s="99" t="s">
        <v>182</v>
      </c>
      <c r="B16" s="100" t="s">
        <v>269</v>
      </c>
      <c r="C16" s="91">
        <v>818227411</v>
      </c>
      <c r="D16" s="91"/>
      <c r="E16" s="91"/>
      <c r="F16" s="91">
        <f t="shared" si="0"/>
        <v>818227411</v>
      </c>
    </row>
    <row r="17" spans="1:15" ht="30" customHeight="1" x14ac:dyDescent="0.3">
      <c r="A17" s="137" t="s">
        <v>183</v>
      </c>
      <c r="B17" s="100" t="s">
        <v>300</v>
      </c>
      <c r="C17" s="91">
        <v>50000000</v>
      </c>
      <c r="D17" s="91"/>
      <c r="E17" s="91">
        <f>'[1]CAP. EXP. SUM'!$E$17+D17</f>
        <v>32000000</v>
      </c>
      <c r="F17" s="91">
        <f t="shared" si="0"/>
        <v>18000000</v>
      </c>
    </row>
    <row r="18" spans="1:15" ht="30" customHeight="1" x14ac:dyDescent="0.3">
      <c r="A18" s="99" t="s">
        <v>65</v>
      </c>
      <c r="B18" s="100" t="s">
        <v>270</v>
      </c>
      <c r="C18" s="91">
        <v>235000000</v>
      </c>
      <c r="D18" s="91"/>
      <c r="E18" s="91">
        <f>'[1]CAP. EXP. SUM'!$E$18+D18</f>
        <v>16000000</v>
      </c>
      <c r="F18" s="91">
        <f t="shared" si="0"/>
        <v>219000000</v>
      </c>
    </row>
    <row r="19" spans="1:15" s="126" customFormat="1" ht="30" customHeight="1" x14ac:dyDescent="0.3">
      <c r="A19" s="138" t="s">
        <v>299</v>
      </c>
      <c r="B19" s="103" t="s">
        <v>288</v>
      </c>
      <c r="C19" s="130">
        <v>353000000</v>
      </c>
      <c r="D19" s="130"/>
      <c r="E19" s="130"/>
      <c r="F19" s="130"/>
    </row>
    <row r="20" spans="1:15" ht="30" customHeight="1" thickBot="1" x14ac:dyDescent="0.35">
      <c r="A20" s="102" t="s">
        <v>66</v>
      </c>
      <c r="B20" s="103" t="s">
        <v>271</v>
      </c>
      <c r="C20" s="96">
        <v>175000000</v>
      </c>
      <c r="D20" s="96">
        <v>18625000</v>
      </c>
      <c r="E20" s="96">
        <f>'[1]CAP. EXP. SUM'!$E$20+D20</f>
        <v>66593078</v>
      </c>
      <c r="F20" s="96">
        <f t="shared" si="0"/>
        <v>108406922</v>
      </c>
    </row>
    <row r="21" spans="1:15" ht="30" customHeight="1" thickBot="1" x14ac:dyDescent="0.35">
      <c r="A21" s="218" t="s">
        <v>229</v>
      </c>
      <c r="B21" s="219"/>
      <c r="C21" s="97">
        <f>SUM(C11:C20)</f>
        <v>15012565467</v>
      </c>
      <c r="D21" s="97">
        <f>SUM(D11:D20)</f>
        <v>275796098</v>
      </c>
      <c r="E21" s="97">
        <f>'[1]CAP. EXP. SUM'!$E$21+D21</f>
        <v>3967697672</v>
      </c>
      <c r="F21" s="97">
        <f t="shared" si="0"/>
        <v>11044867795</v>
      </c>
      <c r="G21" s="5"/>
      <c r="H21" s="5"/>
      <c r="I21" s="5"/>
      <c r="J21" s="5"/>
      <c r="K21" s="5"/>
      <c r="L21" s="5"/>
      <c r="M21" s="5"/>
      <c r="N21" s="5"/>
      <c r="O21" s="5"/>
    </row>
    <row r="22" spans="1:15" ht="30" customHeight="1" x14ac:dyDescent="0.3">
      <c r="A22" s="101" t="s">
        <v>72</v>
      </c>
      <c r="B22" s="100" t="s">
        <v>272</v>
      </c>
      <c r="C22" s="91">
        <v>3126000000</v>
      </c>
      <c r="D22" s="91">
        <v>133865722</v>
      </c>
      <c r="E22" s="90">
        <f>'[1]CAP. EXP. SUM'!$E$22+D22</f>
        <v>1433091709</v>
      </c>
      <c r="F22" s="90">
        <f t="shared" si="0"/>
        <v>1692908291</v>
      </c>
    </row>
    <row r="23" spans="1:15" ht="30" customHeight="1" x14ac:dyDescent="0.3">
      <c r="A23" s="101" t="s">
        <v>47</v>
      </c>
      <c r="B23" s="100" t="s">
        <v>273</v>
      </c>
      <c r="C23" s="91">
        <v>6194600000</v>
      </c>
      <c r="D23" s="91">
        <v>277232000</v>
      </c>
      <c r="E23" s="91">
        <f>'[1]CAP. EXP. SUM'!$E$23+D23</f>
        <v>299632000</v>
      </c>
      <c r="F23" s="91">
        <f t="shared" si="0"/>
        <v>5894968000</v>
      </c>
    </row>
    <row r="24" spans="1:15" ht="30" customHeight="1" thickBot="1" x14ac:dyDescent="0.35">
      <c r="A24" s="104" t="s">
        <v>42</v>
      </c>
      <c r="B24" s="103" t="s">
        <v>284</v>
      </c>
      <c r="C24" s="96">
        <v>16300000</v>
      </c>
      <c r="D24" s="96"/>
      <c r="E24" s="96"/>
      <c r="F24" s="96">
        <f t="shared" si="0"/>
        <v>16300000</v>
      </c>
    </row>
    <row r="25" spans="1:15" ht="30" customHeight="1" thickBot="1" x14ac:dyDescent="0.35">
      <c r="A25" s="214" t="s">
        <v>230</v>
      </c>
      <c r="B25" s="215"/>
      <c r="C25" s="97">
        <f>SUM(C22:C24)</f>
        <v>9336900000</v>
      </c>
      <c r="D25" s="97">
        <f>SUM(D22:D24)</f>
        <v>411097722</v>
      </c>
      <c r="E25" s="97">
        <f>'[1]CAP. EXP. SUM'!$E$25+D25</f>
        <v>1732723709</v>
      </c>
      <c r="F25" s="97">
        <f t="shared" si="0"/>
        <v>7604176291</v>
      </c>
      <c r="G25" s="5"/>
      <c r="H25" s="5"/>
      <c r="I25" s="5"/>
      <c r="J25" s="5"/>
      <c r="K25" s="5"/>
      <c r="L25" s="5"/>
      <c r="M25" s="5"/>
      <c r="N25" s="5"/>
      <c r="O25" s="5"/>
    </row>
    <row r="26" spans="1:15" ht="30" customHeight="1" x14ac:dyDescent="0.3">
      <c r="A26" s="105" t="s">
        <v>40</v>
      </c>
      <c r="B26" s="106" t="s">
        <v>274</v>
      </c>
      <c r="C26" s="90">
        <v>6390000000</v>
      </c>
      <c r="D26" s="90"/>
      <c r="E26" s="90">
        <f>'[1]CAP. EXP. SUM'!$E$26+D26</f>
        <v>3776004758</v>
      </c>
      <c r="F26" s="90">
        <f t="shared" si="0"/>
        <v>2613995242</v>
      </c>
      <c r="G26" s="2"/>
      <c r="H26" s="2"/>
      <c r="I26" s="2"/>
      <c r="J26" s="2"/>
      <c r="K26" s="2"/>
      <c r="L26" s="2"/>
      <c r="M26" s="2"/>
      <c r="N26" s="2"/>
      <c r="O26" s="2"/>
    </row>
    <row r="27" spans="1:15" s="126" customFormat="1" ht="30" customHeight="1" x14ac:dyDescent="0.3">
      <c r="A27" s="101" t="s">
        <v>231</v>
      </c>
      <c r="B27" s="100" t="s">
        <v>275</v>
      </c>
      <c r="C27" s="128">
        <v>1125000000</v>
      </c>
      <c r="D27" s="128"/>
      <c r="E27" s="128">
        <f>'[1]CAP. EXP. SUM'!$E$27+D27</f>
        <v>949198886</v>
      </c>
      <c r="F27" s="128">
        <f t="shared" si="0"/>
        <v>175801114</v>
      </c>
      <c r="G27" s="129"/>
      <c r="H27" s="129"/>
      <c r="I27" s="129"/>
      <c r="J27" s="129"/>
      <c r="K27" s="129"/>
      <c r="L27" s="129"/>
      <c r="M27" s="129"/>
      <c r="N27" s="129"/>
      <c r="O27" s="129"/>
    </row>
    <row r="28" spans="1:15" ht="30" customHeight="1" x14ac:dyDescent="0.3">
      <c r="A28" s="101" t="s">
        <v>232</v>
      </c>
      <c r="B28" s="100" t="s">
        <v>276</v>
      </c>
      <c r="C28" s="91">
        <v>168000000</v>
      </c>
      <c r="D28" s="91">
        <v>93305431</v>
      </c>
      <c r="E28" s="91"/>
      <c r="F28" s="91">
        <f t="shared" si="0"/>
        <v>168000000</v>
      </c>
      <c r="G28" s="6"/>
      <c r="H28" s="6"/>
      <c r="I28" s="6"/>
      <c r="J28" s="6"/>
      <c r="K28" s="6"/>
      <c r="L28" s="6"/>
      <c r="M28" s="6"/>
      <c r="N28" s="6"/>
      <c r="O28" s="6"/>
    </row>
    <row r="29" spans="1:15" ht="30" customHeight="1" x14ac:dyDescent="0.3">
      <c r="A29" s="99" t="s">
        <v>233</v>
      </c>
      <c r="B29" s="100" t="s">
        <v>59</v>
      </c>
      <c r="C29" s="91">
        <v>1511000000</v>
      </c>
      <c r="D29" s="91">
        <v>85305431</v>
      </c>
      <c r="E29" s="91">
        <f>'[1]CAP. EXP. SUM'!$E$29+D29</f>
        <v>1416535531.02</v>
      </c>
      <c r="F29" s="91">
        <f t="shared" si="0"/>
        <v>94464468.980000019</v>
      </c>
      <c r="G29" s="6"/>
      <c r="H29" s="6"/>
      <c r="I29" s="6"/>
      <c r="J29" s="6"/>
      <c r="K29" s="6"/>
      <c r="L29" s="6"/>
      <c r="M29" s="6"/>
      <c r="N29" s="6"/>
      <c r="O29" s="6"/>
    </row>
    <row r="30" spans="1:15" ht="30" customHeight="1" x14ac:dyDescent="0.3">
      <c r="A30" s="101" t="s">
        <v>60</v>
      </c>
      <c r="B30" s="100" t="s">
        <v>277</v>
      </c>
      <c r="C30" s="91">
        <v>730636674</v>
      </c>
      <c r="D30" s="91"/>
      <c r="E30" s="91">
        <f>'[1]CAP. EXP. SUM'!$E$30+D30</f>
        <v>198000000</v>
      </c>
      <c r="F30" s="91">
        <f t="shared" si="0"/>
        <v>532636674</v>
      </c>
      <c r="G30" s="6"/>
      <c r="H30" s="6"/>
      <c r="I30" s="6"/>
      <c r="J30" s="6"/>
      <c r="K30" s="6"/>
      <c r="L30" s="6"/>
      <c r="M30" s="6"/>
      <c r="N30" s="6"/>
      <c r="O30" s="6"/>
    </row>
    <row r="31" spans="1:15" ht="30" customHeight="1" x14ac:dyDescent="0.3">
      <c r="A31" s="101" t="s">
        <v>68</v>
      </c>
      <c r="B31" s="100" t="s">
        <v>69</v>
      </c>
      <c r="C31" s="91">
        <v>30000000</v>
      </c>
      <c r="D31" s="91"/>
      <c r="E31" s="91"/>
      <c r="F31" s="91">
        <f t="shared" si="0"/>
        <v>30000000</v>
      </c>
      <c r="G31" s="6"/>
      <c r="H31" s="6"/>
      <c r="I31" s="6"/>
      <c r="J31" s="6"/>
      <c r="K31" s="6"/>
      <c r="L31" s="6"/>
      <c r="M31" s="6"/>
      <c r="N31" s="6"/>
      <c r="O31" s="6"/>
    </row>
    <row r="32" spans="1:15" ht="30" customHeight="1" x14ac:dyDescent="0.3">
      <c r="A32" s="101" t="s">
        <v>75</v>
      </c>
      <c r="B32" s="100" t="s">
        <v>278</v>
      </c>
      <c r="C32" s="91">
        <v>135000000</v>
      </c>
      <c r="D32" s="91"/>
      <c r="E32" s="91">
        <f>'[1]CAP. EXP. SUM'!$E$32+D32</f>
        <v>12000000</v>
      </c>
      <c r="F32" s="91">
        <f t="shared" si="0"/>
        <v>123000000</v>
      </c>
      <c r="G32" s="2"/>
      <c r="H32" s="2"/>
      <c r="I32" s="2"/>
      <c r="J32" s="2"/>
      <c r="K32" s="2"/>
      <c r="L32" s="2"/>
      <c r="M32" s="2"/>
      <c r="N32" s="2"/>
      <c r="O32" s="2"/>
    </row>
    <row r="33" spans="1:15" ht="30" customHeight="1" x14ac:dyDescent="0.3">
      <c r="A33" s="101" t="s">
        <v>77</v>
      </c>
      <c r="B33" s="100" t="s">
        <v>279</v>
      </c>
      <c r="C33" s="91">
        <v>130000000</v>
      </c>
      <c r="D33" s="91"/>
      <c r="E33" s="91"/>
      <c r="F33" s="91">
        <f t="shared" si="0"/>
        <v>130000000</v>
      </c>
      <c r="G33" s="2"/>
      <c r="H33" s="2"/>
      <c r="I33" s="2"/>
      <c r="J33" s="2"/>
      <c r="K33" s="2"/>
      <c r="L33" s="2"/>
      <c r="M33" s="2"/>
      <c r="N33" s="2"/>
      <c r="O33" s="2"/>
    </row>
    <row r="34" spans="1:15" ht="30" customHeight="1" x14ac:dyDescent="0.3">
      <c r="A34" s="99" t="s">
        <v>73</v>
      </c>
      <c r="B34" s="100" t="s">
        <v>280</v>
      </c>
      <c r="C34" s="91">
        <v>789515966</v>
      </c>
      <c r="D34" s="91">
        <v>5800000</v>
      </c>
      <c r="E34" s="91">
        <f>'[1]CAP. EXP. SUM'!$E$34+D34</f>
        <v>119700000</v>
      </c>
      <c r="F34" s="91">
        <f t="shared" si="0"/>
        <v>669815966</v>
      </c>
      <c r="G34" s="3"/>
      <c r="H34" s="3"/>
      <c r="I34" s="3"/>
      <c r="J34" s="3"/>
      <c r="K34" s="3"/>
      <c r="L34" s="3"/>
      <c r="M34" s="3"/>
      <c r="N34" s="3"/>
      <c r="O34" s="3"/>
    </row>
    <row r="35" spans="1:15" ht="30" customHeight="1" x14ac:dyDescent="0.3">
      <c r="A35" s="101" t="s">
        <v>198</v>
      </c>
      <c r="B35" s="100" t="s">
        <v>281</v>
      </c>
      <c r="C35" s="91">
        <v>316500000</v>
      </c>
      <c r="D35" s="91"/>
      <c r="E35" s="91"/>
      <c r="F35" s="91">
        <f t="shared" si="0"/>
        <v>316500000</v>
      </c>
      <c r="G35" s="3"/>
      <c r="H35" s="3"/>
      <c r="I35" s="3"/>
      <c r="J35" s="3"/>
      <c r="K35" s="3"/>
      <c r="L35" s="3"/>
      <c r="M35" s="3"/>
      <c r="N35" s="3"/>
      <c r="O35" s="3"/>
    </row>
    <row r="36" spans="1:15" ht="30" customHeight="1" thickBot="1" x14ac:dyDescent="0.35">
      <c r="A36" s="104" t="s">
        <v>200</v>
      </c>
      <c r="B36" s="103" t="s">
        <v>285</v>
      </c>
      <c r="C36" s="96"/>
      <c r="D36" s="96"/>
      <c r="E36" s="96"/>
      <c r="F36" s="96">
        <f t="shared" si="0"/>
        <v>0</v>
      </c>
      <c r="G36" s="3"/>
      <c r="H36" s="3"/>
      <c r="I36" s="3"/>
      <c r="J36" s="3"/>
      <c r="K36" s="3"/>
      <c r="L36" s="3"/>
      <c r="M36" s="3"/>
      <c r="N36" s="3"/>
      <c r="O36" s="3"/>
    </row>
    <row r="37" spans="1:15" ht="30" customHeight="1" thickBot="1" x14ac:dyDescent="0.35">
      <c r="A37" s="214" t="s">
        <v>234</v>
      </c>
      <c r="B37" s="215"/>
      <c r="C37" s="97">
        <f>SUM(C26:C36)</f>
        <v>11325652640</v>
      </c>
      <c r="D37" s="97">
        <f>SUM(D26:D36)</f>
        <v>184410862</v>
      </c>
      <c r="E37" s="97">
        <f>'[1]CAP. EXP. SUM'!$E$37+D37</f>
        <v>6564744606.0200005</v>
      </c>
      <c r="F37" s="97">
        <f t="shared" si="0"/>
        <v>4760908033.9799995</v>
      </c>
      <c r="G37" s="7"/>
      <c r="H37" s="7"/>
      <c r="I37" s="7"/>
      <c r="J37" s="7"/>
      <c r="K37" s="7"/>
      <c r="L37" s="7"/>
      <c r="M37" s="7"/>
      <c r="N37" s="7"/>
      <c r="O37" s="7"/>
    </row>
    <row r="38" spans="1:15" ht="30" customHeight="1" thickBot="1" x14ac:dyDescent="0.35">
      <c r="A38" s="104" t="s">
        <v>235</v>
      </c>
      <c r="B38" s="107" t="s">
        <v>282</v>
      </c>
      <c r="C38" s="96">
        <v>538261446</v>
      </c>
      <c r="D38" s="96">
        <v>16100000</v>
      </c>
      <c r="E38" s="108">
        <f>'[1]CAP. EXP. SUM'!$E$38+D38</f>
        <v>42700000</v>
      </c>
      <c r="F38" s="108">
        <f t="shared" si="0"/>
        <v>495561446</v>
      </c>
      <c r="G38" s="3"/>
      <c r="H38" s="3"/>
      <c r="I38" s="3"/>
      <c r="J38" s="3"/>
      <c r="K38" s="3"/>
      <c r="L38" s="3"/>
      <c r="M38" s="3"/>
      <c r="N38" s="3"/>
      <c r="O38" s="3"/>
    </row>
    <row r="39" spans="1:15" ht="30" customHeight="1" thickBot="1" x14ac:dyDescent="0.35">
      <c r="A39" s="214" t="s">
        <v>236</v>
      </c>
      <c r="B39" s="215"/>
      <c r="C39" s="97">
        <v>57687177764</v>
      </c>
      <c r="D39" s="97">
        <f>SUM(D10+D21+D25+D37+D38)</f>
        <v>2917635324</v>
      </c>
      <c r="E39" s="97">
        <f>'[1]CAP. EXP. SUM'!$E$39+D39</f>
        <v>19411225205.57</v>
      </c>
      <c r="F39" s="97">
        <f t="shared" si="0"/>
        <v>38275952558.43</v>
      </c>
      <c r="G39" s="5"/>
      <c r="H39" s="5"/>
      <c r="I39" s="5"/>
      <c r="J39" s="5"/>
      <c r="K39" s="5"/>
      <c r="L39" s="5"/>
      <c r="M39" s="5"/>
      <c r="N39" s="5"/>
      <c r="O39" s="5"/>
    </row>
  </sheetData>
  <mergeCells count="7">
    <mergeCell ref="A1:F1"/>
    <mergeCell ref="A39:B39"/>
    <mergeCell ref="A10:B10"/>
    <mergeCell ref="A21:B21"/>
    <mergeCell ref="A25:B25"/>
    <mergeCell ref="A37:B37"/>
    <mergeCell ref="A2:F2"/>
  </mergeCells>
  <printOptions horizontalCentered="1"/>
  <pageMargins left="0.7" right="0.7" top="0.75" bottom="0.75" header="0.3" footer="0.3"/>
  <pageSetup paperSize="9" scale="55" orientation="landscape" r:id="rId1"/>
  <rowBreaks count="1" manualBreakCount="1">
    <brk id="25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1DA98FFB-C88B-40DD-859E-D0C1601DA804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PERF. GEN. SUM</vt:lpstr>
      <vt:lpstr>REC. EXP. MIN &amp; DEPT</vt:lpstr>
      <vt:lpstr>REC. EXP. BOARD &amp; PARAST.</vt:lpstr>
      <vt:lpstr>CONSOL. REV. FUND. CH.</vt:lpstr>
      <vt:lpstr>Sheet7</vt:lpstr>
      <vt:lpstr>CAP. EXP. SUM</vt:lpstr>
      <vt:lpstr>'CAP. EXP. SUM'!Print_Area</vt:lpstr>
      <vt:lpstr>'PERF. GEN. SUM'!Print_Area</vt:lpstr>
      <vt:lpstr>'REC. EXP. BOARD &amp; PARAST.'!Print_Area</vt:lpstr>
      <vt:lpstr>'REC. EXP. MIN &amp; DEPT'!Print_Area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2021-01-28T17:24:13Z</cp:lastPrinted>
  <dcterms:created xsi:type="dcterms:W3CDTF">2020-04-14T10:38:26Z</dcterms:created>
  <dcterms:modified xsi:type="dcterms:W3CDTF">2021-01-28T22:05:07Z</dcterms:modified>
</cp:coreProperties>
</file>